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4EC72527-ED76-4A1D-A8B4-6C501BE0A4B4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1" l="1"/>
  <c r="G5" i="1"/>
  <c r="B5" i="1"/>
  <c r="B4" i="1"/>
  <c r="G3" i="1"/>
  <c r="B3" i="1"/>
  <c r="G2" i="1"/>
  <c r="G4" i="1" s="1"/>
  <c r="B2" i="1"/>
</calcChain>
</file>

<file path=xl/sharedStrings.xml><?xml version="1.0" encoding="utf-8"?>
<sst xmlns="http://schemas.openxmlformats.org/spreadsheetml/2006/main" count="14" uniqueCount="14">
  <si>
    <t>Solution Sᵢ</t>
  </si>
  <si>
    <r>
      <rPr>
        <sz val="11"/>
        <rFont val="Calibri"/>
        <family val="2"/>
      </rPr>
      <t>[Ag</t>
    </r>
    <r>
      <rPr>
        <sz val="12"/>
        <rFont val="Times New Roman"/>
      </rPr>
      <t>⁺]ᵢ (mol⸱L⁻¹)</t>
    </r>
  </si>
  <si>
    <r>
      <rPr>
        <sz val="11"/>
        <rFont val="Calibri"/>
        <family val="2"/>
      </rPr>
      <t>log([Ag</t>
    </r>
    <r>
      <rPr>
        <sz val="12"/>
        <rFont val="Times New Roman"/>
      </rPr>
      <t>⁺]cathode/</t>
    </r>
    <r>
      <rPr>
        <sz val="11"/>
        <rFont val="Calibri"/>
        <family val="2"/>
      </rPr>
      <t>[Ag</t>
    </r>
    <r>
      <rPr>
        <sz val="12"/>
        <rFont val="Times New Roman"/>
      </rPr>
      <t>⁺]anode)</t>
    </r>
  </si>
  <si>
    <t>ΔE (V)</t>
  </si>
  <si>
    <t>Modélisation linéaire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</si>
  <si>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₁</t>
    </r>
  </si>
  <si>
    <t>Pente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</si>
  <si>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₂</t>
    </r>
  </si>
  <si>
    <t>Ordonnée origine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</si>
  <si>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₃</t>
    </r>
  </si>
  <si>
    <t>Equation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</si>
  <si>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₄</t>
    </r>
  </si>
  <si>
    <t>r²=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</si>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</sst>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rgb="FF000000"/>
      <name val="Calibri"/>
      <family val="2"/>
    </font>
    <font>
      <sz val="11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l-GR" sz="1300" b="0" strike="noStrike" spc="-1">
                <a:latin typeface="Arial"/>
              </a:rPr>
              <a:t>Δ</a:t>
            </a:r>
            <a:r>
              <a:rPr lang="fr-FR" sz="1300" b="0" strike="noStrike" spc="-1">
                <a:latin typeface="Arial"/>
              </a:rPr>
              <a:t>E en fonction de log([Ag⁺]cathode/[Ag⁺]anode)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Feuille1!$D$1</c:f>
              <c:strCache>
                <c:ptCount val="1"/>
                <c:pt idx="0">
                  <c:v>ΔE (V)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2C3-4049-AE3E-C5CD7D0073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F2C3-4049-AE3E-C5CD7D007325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F2C3-4049-AE3E-C5CD7D007325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F2C3-4049-AE3E-C5CD7D007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5"/>
            <c:backward val="0.5"/>
            <c:dispRSqr val="1"/>
            <c:dispEq val="1"/>
            <c:trendlineLbl>
              <c:layout>
                <c:manualLayout>
                  <c:x val="-0.5917551520554567"/>
                  <c:y val="-0.14486242365683319"/>
                </c:manualLayout>
              </c:layout>
              <c:numFmt formatCode="General" sourceLinked="0"/>
            </c:trendlineLbl>
          </c:trendline>
          <c:xVal>
            <c:numRef>
              <c:f>Feuille1!$C$2:$C$6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1.3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Feuille1!$D$2:$D$6</c:f>
              <c:numCache>
                <c:formatCode>General</c:formatCode>
                <c:ptCount val="5"/>
                <c:pt idx="0">
                  <c:v>0</c:v>
                </c:pt>
                <c:pt idx="1">
                  <c:v>0.06</c:v>
                </c:pt>
                <c:pt idx="2">
                  <c:v>0.08</c:v>
                </c:pt>
                <c:pt idx="3">
                  <c:v>0.12</c:v>
                </c:pt>
                <c:pt idx="4">
                  <c:v>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C3-4049-AE3E-C5CD7D007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8624"/>
        <c:axId val="78188616"/>
      </c:scatterChart>
      <c:valAx>
        <c:axId val="23798624"/>
        <c:scaling>
          <c:orientation val="minMax"/>
          <c:min val="-0.5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log([Ag⁺]cathode/[Ag⁺]anode)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8188616"/>
        <c:crosses val="autoZero"/>
        <c:crossBetween val="midCat"/>
      </c:valAx>
      <c:valAx>
        <c:axId val="78188616"/>
        <c:scaling>
          <c:orientation val="minMax"/>
          <c:min val="-0.0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el-GR" sz="900" b="0" strike="noStrike" spc="-1">
                    <a:latin typeface="Arial"/>
                  </a:rPr>
                  <a:t>Δ</a:t>
                </a:r>
                <a:r>
                  <a:rPr lang="fr-FR" sz="900" b="0" strike="noStrike" spc="-1">
                    <a:latin typeface="Arial"/>
                  </a:rPr>
                  <a:t>E (V)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3798624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196560</xdr:rowOff>
    </xdr:from>
    <xdr:to>
      <xdr:col>9</xdr:col>
      <xdr:colOff>596880</xdr:colOff>
      <xdr:row>27</xdr:row>
      <xdr:rowOff>172080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Normal="100" workbookViewId="0">
      <selection activeCell="L21" sqref="L21"/>
    </sheetView>
  </sheetViews>
  <sheetFormatPr baseColWidth="10" defaultColWidth="11.5703125" defaultRowHeight="15" x14ac:dyDescent="0.25"/>
  <cols>
    <col min="1" max="1" width="10" customWidth="1"/>
    <col min="2" max="2" width="14.42578125" customWidth="1"/>
    <col min="3" max="3" width="25.7109375" customWidth="1"/>
    <col min="6" max="6" width="16.42578125" customWidth="1"/>
    <col min="7" max="7" width="41.7109375" customWidth="1"/>
  </cols>
  <sheetData>
    <row r="1" spans="1:7" ht="15.75" x14ac:dyDescent="0.25">
      <c r="A1" t="s">
        <v>0</v>
      </c>
      <c r="B1" s="2" t="s">
        <v>1</v>
      </c>
      <c r="C1" s="2" t="s">
        <v>2</v>
      </c>
      <c r="D1" t="s">
        <v>3</v>
      </c>
      <c r="F1" s="1" t="s">
        <v>4</v>
      </c>
      <c r="G1" s="1"/>
    </row>
    <row r="2" spans="1:7" ht="15.75" x14ac:dyDescent="0.25">
      <c r="A2" t="s">
        <v>5</v>
      </c>
      <c r="B2">
        <f>1*10^-1</f>
        <v>0.1</v>
      </c>
      <c r="C2">
        <v>0</v>
      </c>
      <c r="D2">
        <v>0</v>
      </c>
      <c r="F2" s="3" t="s">
        <v>6</v>
      </c>
      <c r="G2" s="4">
        <f>SLOPE(D2:D6,C2:C6)</f>
        <v>5.9936406995230528E-2</v>
      </c>
    </row>
    <row r="3" spans="1:7" ht="15.75" x14ac:dyDescent="0.25">
      <c r="A3" t="s">
        <v>7</v>
      </c>
      <c r="B3">
        <f>1*10^-2</f>
        <v>0.01</v>
      </c>
      <c r="C3">
        <v>1</v>
      </c>
      <c r="D3">
        <v>0.06</v>
      </c>
      <c r="F3" s="3" t="s">
        <v>8</v>
      </c>
      <c r="G3" s="4">
        <f>INTERCEPT(D2:D6,C2:C6)</f>
        <v>4.9284578696343062E-4</v>
      </c>
    </row>
    <row r="4" spans="1:7" ht="15.75" x14ac:dyDescent="0.25">
      <c r="A4" t="s">
        <v>9</v>
      </c>
      <c r="B4">
        <f>5*10^-3</f>
        <v>5.0000000000000001E-3</v>
      </c>
      <c r="C4">
        <v>1.3</v>
      </c>
      <c r="D4">
        <v>0.08</v>
      </c>
      <c r="F4" s="3" t="s">
        <v>10</v>
      </c>
      <c r="G4" s="5" t="str">
        <f>CONCATENATE("ΔE=",TEXT(G2,"0,0000"),"*log([Ag⁺]cathode/[Ag⁺]anode)",IF(G3&lt;0,CONCATENATE("-",TEXT(ABS(G3),"0,0000")),CONCATENATE("+",TEXT(G3,"0,0000"))))</f>
        <v>ΔE=0,0599*log([Ag⁺]cathode/[Ag⁺]anode)+0,0005</v>
      </c>
    </row>
    <row r="5" spans="1:7" ht="15.75" x14ac:dyDescent="0.25">
      <c r="A5" t="s">
        <v>11</v>
      </c>
      <c r="B5">
        <f>1*10^-3</f>
        <v>1E-3</v>
      </c>
      <c r="C5">
        <v>2</v>
      </c>
      <c r="D5">
        <v>0.12</v>
      </c>
      <c r="F5" s="6" t="s">
        <v>12</v>
      </c>
      <c r="G5" s="7">
        <f>RSQ(D2:D6,C2:C6)</f>
        <v>0.99982413438946549</v>
      </c>
    </row>
    <row r="6" spans="1:7" ht="15.75" x14ac:dyDescent="0.25">
      <c r="A6" t="s">
        <v>13</v>
      </c>
      <c r="B6">
        <f>1*10^-4</f>
        <v>1E-4</v>
      </c>
      <c r="C6">
        <v>3</v>
      </c>
      <c r="D6">
        <v>0.18</v>
      </c>
    </row>
  </sheetData>
  <mergeCells count="1">
    <mergeCell ref="F1:G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9</cp:revision>
  <dcterms:created xsi:type="dcterms:W3CDTF">2026-03-29T16:57:52Z</dcterms:created>
  <dcterms:modified xsi:type="dcterms:W3CDTF">2026-04-05T20:54:37Z</dcterms:modified>
  <dc:language>fr-FR</dc:language>
</cp:coreProperties>
</file>