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1C3340A9-E09D-4EC3-A260-9FDC317CE6B3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23" i="1" l="1"/>
  <c r="K22" i="1"/>
  <c r="K24" i="1" s="1"/>
  <c r="G22" i="1"/>
  <c r="E22" i="1"/>
  <c r="F22" i="1" s="1"/>
  <c r="H22" i="1" s="1"/>
  <c r="G21" i="1"/>
  <c r="F21" i="1"/>
  <c r="H21" i="1" s="1"/>
  <c r="E21" i="1"/>
  <c r="G20" i="1"/>
  <c r="E20" i="1"/>
  <c r="F20" i="1" s="1"/>
  <c r="H20" i="1" s="1"/>
  <c r="G19" i="1"/>
  <c r="E19" i="1"/>
  <c r="F19" i="1" s="1"/>
  <c r="H19" i="1" s="1"/>
  <c r="G18" i="1"/>
  <c r="E18" i="1"/>
  <c r="F18" i="1" s="1"/>
  <c r="H18" i="1" s="1"/>
  <c r="G17" i="1"/>
  <c r="F17" i="1"/>
  <c r="H17" i="1" s="1"/>
  <c r="E17" i="1"/>
  <c r="G16" i="1"/>
  <c r="E16" i="1"/>
  <c r="F16" i="1" s="1"/>
  <c r="H16" i="1" s="1"/>
  <c r="G15" i="1"/>
  <c r="E15" i="1"/>
  <c r="F15" i="1" s="1"/>
  <c r="H15" i="1" s="1"/>
  <c r="G14" i="1"/>
  <c r="E14" i="1"/>
  <c r="F14" i="1" s="1"/>
  <c r="H14" i="1" s="1"/>
  <c r="G13" i="1"/>
  <c r="E13" i="1"/>
  <c r="F13" i="1" s="1"/>
  <c r="H13" i="1" s="1"/>
  <c r="G12" i="1"/>
  <c r="E12" i="1"/>
  <c r="F12" i="1" s="1"/>
  <c r="H12" i="1" s="1"/>
  <c r="G11" i="1"/>
  <c r="E11" i="1"/>
  <c r="F11" i="1" s="1"/>
  <c r="H11" i="1" s="1"/>
  <c r="G10" i="1"/>
  <c r="F10" i="1"/>
  <c r="H10" i="1" s="1"/>
  <c r="E10" i="1"/>
  <c r="G9" i="1"/>
  <c r="E9" i="1"/>
  <c r="F9" i="1" s="1"/>
  <c r="H9" i="1" s="1"/>
  <c r="G8" i="1"/>
  <c r="E8" i="1"/>
  <c r="F8" i="1" s="1"/>
  <c r="H8" i="1" s="1"/>
  <c r="G7" i="1"/>
  <c r="E7" i="1"/>
  <c r="F7" i="1" s="1"/>
  <c r="H7" i="1" s="1"/>
  <c r="G6" i="1"/>
  <c r="E6" i="1"/>
  <c r="F6" i="1" s="1"/>
  <c r="H6" i="1" s="1"/>
  <c r="G5" i="1"/>
  <c r="E5" i="1"/>
  <c r="F5" i="1" s="1"/>
  <c r="H5" i="1" s="1"/>
  <c r="G4" i="1"/>
  <c r="E4" i="1"/>
  <c r="F4" i="1" s="1"/>
  <c r="H4" i="1" s="1"/>
  <c r="G3" i="1"/>
  <c r="E3" i="1"/>
  <c r="K25" i="1" l="1"/>
  <c r="F3" i="1"/>
  <c r="H3" i="1" s="1"/>
  <c r="K3" i="1" l="1"/>
  <c r="K5" i="1"/>
  <c r="K2" i="1"/>
  <c r="K4" i="1" l="1"/>
</calcChain>
</file>

<file path=xl/sharedStrings.xml><?xml version="1.0" encoding="utf-8"?>
<sst xmlns="http://schemas.openxmlformats.org/spreadsheetml/2006/main" count="25" uniqueCount="20">
  <si>
    <t>Solution S</t>
  </si>
  <si>
    <t>t (s)</t>
  </si>
  <si>
    <t>X (m)</t>
  </si>
  <si>
    <t>Y (m)</t>
  </si>
  <si>
    <r>
      <rPr>
        <sz val="11"/>
        <color rgb="FF000000"/>
        <rFont val="Calibri"/>
        <family val="2"/>
      </rPr>
      <t>vy (m</t>
    </r>
    <r>
      <rPr>
        <sz val="12"/>
        <color rgb="FF000000"/>
        <rFont val="Times New Roman"/>
      </rPr>
      <t>·s⁻¹)</t>
    </r>
  </si>
  <si>
    <t>Ec (J)</t>
  </si>
  <si>
    <t>Ep (J)</t>
  </si>
  <si>
    <t>Em (J)</t>
  </si>
  <si>
    <t>Modélisation linéaire</t>
  </si>
  <si>
    <t>Sblanc</t>
  </si>
  <si>
    <t>Pente :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</si>
  <si>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₀</t>
    </r>
  </si>
  <si>
    <t>Ordonnée origine :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</si>
  <si>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₁</t>
    </r>
  </si>
  <si>
    <t>Equation :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</si>
  <si>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₂</t>
    </r>
  </si>
  <si>
    <t>r²=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</si>
  <si>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₃</t>
    </r>
  </si>
  <si>
    <t>m=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</si>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</sst>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rgb="FF000000"/>
      <name val="Calibri"/>
      <family val="2"/>
    </font>
    <font>
      <sz val="12"/>
      <color rgb="FF000000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0" borderId="2" xfId="0" applyBorder="1" applyAlignment="1">
      <alignment horizontal="right"/>
    </xf>
    <xf numFmtId="165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vy en fonction de t
</a:t>
            </a:r>
          </a:p>
        </c:rich>
      </c:tx>
      <c:layout>
        <c:manualLayout>
          <c:xMode val="edge"/>
          <c:yMode val="edge"/>
          <c:x val="0.289137130030798"/>
          <c:y val="2.8954069602942601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Feuille1!$E$1:$E$1</c:f>
              <c:strCache>
                <c:ptCount val="1"/>
                <c:pt idx="0">
                  <c:v>vy (m·s⁻¹)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.02"/>
            <c:dispRSqr val="1"/>
            <c:dispEq val="1"/>
            <c:trendlineLbl>
              <c:layout>
                <c:manualLayout>
                  <c:x val="-0.64204094870904671"/>
                  <c:y val="-0.7203594549398149"/>
                </c:manualLayout>
              </c:layout>
              <c:numFmt formatCode="General" sourceLinked="0"/>
            </c:trendlineLbl>
          </c:trendline>
          <c:xVal>
            <c:numRef>
              <c:f>Feuille1!$B$3:$B$22</c:f>
              <c:numCache>
                <c:formatCode>0.000</c:formatCode>
                <c:ptCount val="20"/>
                <c:pt idx="0">
                  <c:v>0.17399999999999999</c:v>
                </c:pt>
                <c:pt idx="1">
                  <c:v>0.34699999999999998</c:v>
                </c:pt>
                <c:pt idx="2">
                  <c:v>0.52100000000000002</c:v>
                </c:pt>
                <c:pt idx="3">
                  <c:v>0.69399999999999995</c:v>
                </c:pt>
                <c:pt idx="4">
                  <c:v>0.86799999999999999</c:v>
                </c:pt>
                <c:pt idx="5">
                  <c:v>1.042</c:v>
                </c:pt>
                <c:pt idx="6">
                  <c:v>1.2150000000000001</c:v>
                </c:pt>
                <c:pt idx="7">
                  <c:v>1.389</c:v>
                </c:pt>
                <c:pt idx="8">
                  <c:v>1.5629999999999999</c:v>
                </c:pt>
                <c:pt idx="9">
                  <c:v>1.736</c:v>
                </c:pt>
                <c:pt idx="10">
                  <c:v>1.91</c:v>
                </c:pt>
                <c:pt idx="11">
                  <c:v>2.0830000000000002</c:v>
                </c:pt>
                <c:pt idx="12">
                  <c:v>2.2570000000000001</c:v>
                </c:pt>
                <c:pt idx="13">
                  <c:v>2.431</c:v>
                </c:pt>
                <c:pt idx="14">
                  <c:v>2.6040000000000001</c:v>
                </c:pt>
                <c:pt idx="15">
                  <c:v>2.778</c:v>
                </c:pt>
                <c:pt idx="16">
                  <c:v>2.9510000000000001</c:v>
                </c:pt>
                <c:pt idx="17">
                  <c:v>3.125</c:v>
                </c:pt>
                <c:pt idx="18">
                  <c:v>3.2989999999999999</c:v>
                </c:pt>
                <c:pt idx="19">
                  <c:v>3.472</c:v>
                </c:pt>
              </c:numCache>
            </c:numRef>
          </c:xVal>
          <c:yVal>
            <c:numRef>
              <c:f>Feuille1!$E$3:$E$22</c:f>
              <c:numCache>
                <c:formatCode>0.000</c:formatCode>
                <c:ptCount val="20"/>
                <c:pt idx="0">
                  <c:v>-0.64841498559078226</c:v>
                </c:pt>
                <c:pt idx="1">
                  <c:v>-2.3775216138328403</c:v>
                </c:pt>
                <c:pt idx="2">
                  <c:v>-4.9711815561959698</c:v>
                </c:pt>
                <c:pt idx="3">
                  <c:v>-5.4034582132564841</c:v>
                </c:pt>
                <c:pt idx="4">
                  <c:v>-5.3879310344827571</c:v>
                </c:pt>
                <c:pt idx="5">
                  <c:v>-6.4841498559077797</c:v>
                </c:pt>
                <c:pt idx="6">
                  <c:v>-7.9971181556195932</c:v>
                </c:pt>
                <c:pt idx="7">
                  <c:v>-10.344827586206904</c:v>
                </c:pt>
                <c:pt idx="8">
                  <c:v>-12.536023054755049</c:v>
                </c:pt>
                <c:pt idx="9">
                  <c:v>-14.697406340057642</c:v>
                </c:pt>
                <c:pt idx="10">
                  <c:v>-15.778097982708909</c:v>
                </c:pt>
                <c:pt idx="11">
                  <c:v>-17.29106628242074</c:v>
                </c:pt>
                <c:pt idx="12">
                  <c:v>-19.181034482758641</c:v>
                </c:pt>
                <c:pt idx="13">
                  <c:v>-20.533141210374641</c:v>
                </c:pt>
                <c:pt idx="14">
                  <c:v>-22.478386167146969</c:v>
                </c:pt>
                <c:pt idx="15">
                  <c:v>-23.342939481268008</c:v>
                </c:pt>
                <c:pt idx="16">
                  <c:v>-24.423631123919314</c:v>
                </c:pt>
                <c:pt idx="17">
                  <c:v>-27.155172413793117</c:v>
                </c:pt>
                <c:pt idx="18">
                  <c:v>-29.178674351585016</c:v>
                </c:pt>
                <c:pt idx="19">
                  <c:v>-30.043227665706056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20-493E-9840-539832FCF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57140"/>
        <c:axId val="96618662"/>
      </c:scatterChart>
      <c:valAx>
        <c:axId val="19457140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t 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96618662"/>
        <c:crosses val="autoZero"/>
        <c:crossBetween val="midCat"/>
      </c:valAx>
      <c:valAx>
        <c:axId val="9661866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vy (m·s⁻¹)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1945714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Em en fonction de t
</a:t>
            </a:r>
          </a:p>
        </c:rich>
      </c:tx>
      <c:layout>
        <c:manualLayout>
          <c:xMode val="edge"/>
          <c:yMode val="edge"/>
          <c:x val="0.28915482423335798"/>
          <c:y val="2.8951627405143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Feuille1!$E$1</c:f>
              <c:strCache>
                <c:ptCount val="1"/>
                <c:pt idx="0">
                  <c:v>vy (m·s⁻¹)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.2"/>
            <c:backward val="0.17399999999999999"/>
            <c:dispRSqr val="1"/>
            <c:dispEq val="1"/>
            <c:trendlineLbl>
              <c:layout>
                <c:manualLayout>
                  <c:x val="-0.67033967986471599"/>
                  <c:y val="-0.17480331287087397"/>
                </c:manualLayout>
              </c:layout>
              <c:numFmt formatCode="General" sourceLinked="0"/>
            </c:trendlineLbl>
          </c:trendline>
          <c:xVal>
            <c:numRef>
              <c:f>Feuille1!$B$3:$B$22</c:f>
              <c:numCache>
                <c:formatCode>0.000</c:formatCode>
                <c:ptCount val="20"/>
                <c:pt idx="0">
                  <c:v>0.17399999999999999</c:v>
                </c:pt>
                <c:pt idx="1">
                  <c:v>0.34699999999999998</c:v>
                </c:pt>
                <c:pt idx="2">
                  <c:v>0.52100000000000002</c:v>
                </c:pt>
                <c:pt idx="3">
                  <c:v>0.69399999999999995</c:v>
                </c:pt>
                <c:pt idx="4">
                  <c:v>0.86799999999999999</c:v>
                </c:pt>
                <c:pt idx="5">
                  <c:v>1.042</c:v>
                </c:pt>
                <c:pt idx="6">
                  <c:v>1.2150000000000001</c:v>
                </c:pt>
                <c:pt idx="7">
                  <c:v>1.389</c:v>
                </c:pt>
                <c:pt idx="8">
                  <c:v>1.5629999999999999</c:v>
                </c:pt>
                <c:pt idx="9">
                  <c:v>1.736</c:v>
                </c:pt>
                <c:pt idx="10">
                  <c:v>1.91</c:v>
                </c:pt>
                <c:pt idx="11">
                  <c:v>2.0830000000000002</c:v>
                </c:pt>
                <c:pt idx="12">
                  <c:v>2.2570000000000001</c:v>
                </c:pt>
                <c:pt idx="13">
                  <c:v>2.431</c:v>
                </c:pt>
                <c:pt idx="14">
                  <c:v>2.6040000000000001</c:v>
                </c:pt>
                <c:pt idx="15">
                  <c:v>2.778</c:v>
                </c:pt>
                <c:pt idx="16">
                  <c:v>2.9510000000000001</c:v>
                </c:pt>
                <c:pt idx="17">
                  <c:v>3.125</c:v>
                </c:pt>
                <c:pt idx="18">
                  <c:v>3.2989999999999999</c:v>
                </c:pt>
                <c:pt idx="19">
                  <c:v>3.472</c:v>
                </c:pt>
              </c:numCache>
            </c:numRef>
          </c:xVal>
          <c:yVal>
            <c:numRef>
              <c:f>Feuille1!$H$3:$H$22</c:f>
              <c:numCache>
                <c:formatCode>0.000</c:formatCode>
                <c:ptCount val="20"/>
                <c:pt idx="0">
                  <c:v>41855.241382764158</c:v>
                </c:pt>
                <c:pt idx="1">
                  <c:v>41938.795979384842</c:v>
                </c:pt>
                <c:pt idx="2">
                  <c:v>42151.099581360206</c:v>
                </c:pt>
                <c:pt idx="3">
                  <c:v>41562.855164177927</c:v>
                </c:pt>
                <c:pt idx="4">
                  <c:v>40965.931980380497</c:v>
                </c:pt>
                <c:pt idx="5">
                  <c:v>40689.021026416216</c:v>
                </c:pt>
                <c:pt idx="6">
                  <c:v>40629.369056015326</c:v>
                </c:pt>
                <c:pt idx="7">
                  <c:v>41073.211209274676</c:v>
                </c:pt>
                <c:pt idx="8">
                  <c:v>41453.027152071278</c:v>
                </c:pt>
                <c:pt idx="9">
                  <c:v>41936.483489053971</c:v>
                </c:pt>
                <c:pt idx="10">
                  <c:v>41151.33647224665</c:v>
                </c:pt>
                <c:pt idx="11">
                  <c:v>41043.97527118196</c:v>
                </c:pt>
                <c:pt idx="12">
                  <c:v>41196.731809750323</c:v>
                </c:pt>
                <c:pt idx="13">
                  <c:v>40739.762910729267</c:v>
                </c:pt>
                <c:pt idx="14">
                  <c:v>41108.155830797521</c:v>
                </c:pt>
                <c:pt idx="15">
                  <c:v>39653.77606235414</c:v>
                </c:pt>
                <c:pt idx="16">
                  <c:v>38637.613640620722</c:v>
                </c:pt>
                <c:pt idx="17">
                  <c:v>40611.209942033318</c:v>
                </c:pt>
                <c:pt idx="18">
                  <c:v>41173.351847428348</c:v>
                </c:pt>
                <c:pt idx="19">
                  <c:v>39389.906792930764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F1-4B74-B8E0-092EFEC0F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71679"/>
        <c:axId val="89846998"/>
      </c:scatterChart>
      <c:valAx>
        <c:axId val="3827167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t 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89846998"/>
        <c:crosses val="autoZero"/>
        <c:crossBetween val="midCat"/>
      </c:valAx>
      <c:valAx>
        <c:axId val="89846998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Em (J)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8271679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304560</xdr:colOff>
      <xdr:row>20</xdr:row>
      <xdr:rowOff>0</xdr:rowOff>
    </xdr:from>
    <xdr:to>
      <xdr:col>19</xdr:col>
      <xdr:colOff>4275</xdr:colOff>
      <xdr:row>39</xdr:row>
      <xdr:rowOff>4320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0</xdr:row>
      <xdr:rowOff>0</xdr:rowOff>
    </xdr:from>
    <xdr:to>
      <xdr:col>19</xdr:col>
      <xdr:colOff>3945</xdr:colOff>
      <xdr:row>20</xdr:row>
      <xdr:rowOff>660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A9" sqref="A9"/>
    </sheetView>
  </sheetViews>
  <sheetFormatPr baseColWidth="10" defaultColWidth="11.5703125" defaultRowHeight="15" x14ac:dyDescent="0.25"/>
  <cols>
    <col min="1" max="1" width="9.5703125" customWidth="1"/>
    <col min="2" max="2" width="6.42578125" style="2" customWidth="1"/>
    <col min="3" max="5" width="12.7109375" style="2" customWidth="1"/>
    <col min="6" max="8" width="11.5703125" style="2"/>
    <col min="10" max="10" width="16.42578125" customWidth="1"/>
    <col min="11" max="11" width="22.85546875" bestFit="1" customWidth="1"/>
    <col min="12" max="12" width="16.42578125" customWidth="1"/>
    <col min="13" max="13" width="17.140625" customWidth="1"/>
  </cols>
  <sheetData>
    <row r="1" spans="1:11" ht="15.75" x14ac:dyDescent="0.25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1" t="s">
        <v>8</v>
      </c>
      <c r="K1" s="1"/>
    </row>
    <row r="2" spans="1:11" x14ac:dyDescent="0.25">
      <c r="A2" t="s">
        <v>9</v>
      </c>
      <c r="B2" s="2">
        <v>0</v>
      </c>
      <c r="C2" s="2">
        <v>0.9</v>
      </c>
      <c r="D2" s="2">
        <v>58.5</v>
      </c>
      <c r="J2" s="3" t="s">
        <v>10</v>
      </c>
      <c r="K2" s="4">
        <f>SLOPE(H3:H22,B3:B22)</f>
        <v>-572.76162956626024</v>
      </c>
    </row>
    <row r="3" spans="1:11" ht="15.75" x14ac:dyDescent="0.25">
      <c r="A3" t="s">
        <v>11</v>
      </c>
      <c r="B3" s="2">
        <v>0.17399999999999999</v>
      </c>
      <c r="C3" s="2">
        <v>0.9</v>
      </c>
      <c r="D3" s="2">
        <v>58.424999999999997</v>
      </c>
      <c r="E3" s="2">
        <f t="shared" ref="E3:E22" si="0">(D4-D2)/(B4-B2)</f>
        <v>-0.64841498559078226</v>
      </c>
      <c r="F3" s="2">
        <f t="shared" ref="F3:F22" si="1">1/2*$C$25*E3^2</f>
        <v>15.346132764162345</v>
      </c>
      <c r="G3" s="2">
        <f t="shared" ref="G3:G22" si="2">$C$25*9.81*D3</f>
        <v>41839.895249999994</v>
      </c>
      <c r="H3" s="2">
        <f t="shared" ref="H3:H22" si="3">F3+G3</f>
        <v>41855.241382764158</v>
      </c>
      <c r="J3" s="3" t="s">
        <v>12</v>
      </c>
      <c r="K3" s="4">
        <f>INTERCEPT(H3:H22,B3:B22)</f>
        <v>41992.158642666422</v>
      </c>
    </row>
    <row r="4" spans="1:11" ht="15.75" x14ac:dyDescent="0.25">
      <c r="A4" t="s">
        <v>13</v>
      </c>
      <c r="B4" s="2">
        <v>0.34699999999999998</v>
      </c>
      <c r="C4" s="2">
        <v>0.82499999999999996</v>
      </c>
      <c r="D4" s="2">
        <v>58.274999999999999</v>
      </c>
      <c r="E4" s="2">
        <f t="shared" si="0"/>
        <v>-2.3775216138328403</v>
      </c>
      <c r="F4" s="2">
        <f t="shared" si="1"/>
        <v>206.32022938484445</v>
      </c>
      <c r="G4" s="2">
        <f t="shared" si="2"/>
        <v>41732.475749999998</v>
      </c>
      <c r="H4" s="2">
        <f t="shared" si="3"/>
        <v>41938.795979384842</v>
      </c>
      <c r="J4" s="3" t="s">
        <v>14</v>
      </c>
      <c r="K4" s="5" t="str">
        <f>CONCATENATE("vy=",TEXT(K2,"0,000"),"*t+",TEXT(K3,"0,000"))</f>
        <v>vy=-572,762*t+41992,159</v>
      </c>
    </row>
    <row r="5" spans="1:11" ht="15.75" x14ac:dyDescent="0.25">
      <c r="A5" t="s">
        <v>15</v>
      </c>
      <c r="B5" s="2">
        <v>0.52100000000000002</v>
      </c>
      <c r="C5" s="2">
        <v>0.9</v>
      </c>
      <c r="D5" s="2">
        <v>57.6</v>
      </c>
      <c r="E5" s="2">
        <f t="shared" si="0"/>
        <v>-4.9711815561959698</v>
      </c>
      <c r="F5" s="2">
        <f t="shared" si="1"/>
        <v>902.01158136019887</v>
      </c>
      <c r="G5" s="2">
        <f t="shared" si="2"/>
        <v>41249.088000000003</v>
      </c>
      <c r="H5" s="2">
        <f t="shared" si="3"/>
        <v>42151.099581360206</v>
      </c>
      <c r="J5" s="6" t="s">
        <v>16</v>
      </c>
      <c r="K5" s="7">
        <f>RSQ(H3:H22,B3:B22)</f>
        <v>0.44328468699439894</v>
      </c>
    </row>
    <row r="6" spans="1:11" ht="15.75" x14ac:dyDescent="0.25">
      <c r="A6" t="s">
        <v>17</v>
      </c>
      <c r="B6" s="2">
        <v>0.69399999999999995</v>
      </c>
      <c r="C6" s="2">
        <v>0.75</v>
      </c>
      <c r="D6" s="2">
        <v>56.55</v>
      </c>
      <c r="E6" s="2">
        <f t="shared" si="0"/>
        <v>-5.4034582132564841</v>
      </c>
      <c r="F6" s="2">
        <f t="shared" si="1"/>
        <v>1065.7036641779268</v>
      </c>
      <c r="G6" s="2">
        <f t="shared" si="2"/>
        <v>40497.1515</v>
      </c>
      <c r="H6" s="2">
        <f t="shared" si="3"/>
        <v>41562.855164177927</v>
      </c>
    </row>
    <row r="7" spans="1:11" x14ac:dyDescent="0.25">
      <c r="B7" s="2">
        <v>0.86799999999999999</v>
      </c>
      <c r="C7" s="2">
        <v>0.82499999999999996</v>
      </c>
      <c r="D7" s="2">
        <v>55.725000000000001</v>
      </c>
      <c r="E7" s="2">
        <f t="shared" si="0"/>
        <v>-5.3879310344827571</v>
      </c>
      <c r="F7" s="2">
        <f t="shared" si="1"/>
        <v>1059.5877303804989</v>
      </c>
      <c r="G7" s="2">
        <f t="shared" si="2"/>
        <v>39906.344250000002</v>
      </c>
      <c r="H7" s="2">
        <f t="shared" si="3"/>
        <v>40965.931980380497</v>
      </c>
    </row>
    <row r="8" spans="1:11" x14ac:dyDescent="0.25">
      <c r="B8" s="2">
        <v>1.042</v>
      </c>
      <c r="C8" s="2">
        <v>0.82499999999999996</v>
      </c>
      <c r="D8" s="2">
        <v>54.674999999999997</v>
      </c>
      <c r="E8" s="2">
        <f t="shared" si="0"/>
        <v>-6.4841498559077797</v>
      </c>
      <c r="F8" s="2">
        <f t="shared" si="1"/>
        <v>1534.6132764162141</v>
      </c>
      <c r="G8" s="2">
        <f t="shared" si="2"/>
        <v>39154.407749999998</v>
      </c>
      <c r="H8" s="2">
        <f t="shared" si="3"/>
        <v>40689.021026416216</v>
      </c>
    </row>
    <row r="9" spans="1:11" x14ac:dyDescent="0.25">
      <c r="B9" s="2">
        <v>1.2150000000000001</v>
      </c>
      <c r="C9" s="2">
        <v>0.82499999999999996</v>
      </c>
      <c r="D9" s="2">
        <v>53.475000000000001</v>
      </c>
      <c r="E9" s="2">
        <f t="shared" si="0"/>
        <v>-7.9971181556195932</v>
      </c>
      <c r="F9" s="2">
        <f t="shared" si="1"/>
        <v>2334.317306015329</v>
      </c>
      <c r="G9" s="2">
        <f t="shared" si="2"/>
        <v>38295.051749999999</v>
      </c>
      <c r="H9" s="2">
        <f t="shared" si="3"/>
        <v>40629.369056015326</v>
      </c>
    </row>
    <row r="10" spans="1:11" x14ac:dyDescent="0.25">
      <c r="B10" s="2">
        <v>1.389</v>
      </c>
      <c r="C10" s="2">
        <v>0.75</v>
      </c>
      <c r="D10" s="2">
        <v>51.9</v>
      </c>
      <c r="E10" s="2">
        <f t="shared" si="0"/>
        <v>-10.344827586206904</v>
      </c>
      <c r="F10" s="2">
        <f t="shared" si="1"/>
        <v>3906.0642092746789</v>
      </c>
      <c r="G10" s="2">
        <f t="shared" si="2"/>
        <v>37167.146999999997</v>
      </c>
      <c r="H10" s="2">
        <f t="shared" si="3"/>
        <v>41073.211209274676</v>
      </c>
    </row>
    <row r="11" spans="1:11" x14ac:dyDescent="0.25">
      <c r="B11" s="2">
        <v>1.5629999999999999</v>
      </c>
      <c r="C11" s="2">
        <v>0.9</v>
      </c>
      <c r="D11" s="2">
        <v>49.875</v>
      </c>
      <c r="E11" s="2">
        <f t="shared" si="0"/>
        <v>-12.536023054755049</v>
      </c>
      <c r="F11" s="2">
        <f t="shared" si="1"/>
        <v>5736.0434020712783</v>
      </c>
      <c r="G11" s="2">
        <f t="shared" si="2"/>
        <v>35716.983749999999</v>
      </c>
      <c r="H11" s="2">
        <f t="shared" si="3"/>
        <v>41453.027152071278</v>
      </c>
    </row>
    <row r="12" spans="1:11" x14ac:dyDescent="0.25">
      <c r="B12" s="2">
        <v>1.736</v>
      </c>
      <c r="C12" s="2">
        <v>0.82499999999999996</v>
      </c>
      <c r="D12" s="2">
        <v>47.55</v>
      </c>
      <c r="E12" s="2">
        <f t="shared" si="0"/>
        <v>-14.697406340057642</v>
      </c>
      <c r="F12" s="2">
        <f t="shared" si="1"/>
        <v>7884.5019890539797</v>
      </c>
      <c r="G12" s="2">
        <f t="shared" si="2"/>
        <v>34051.981499999994</v>
      </c>
      <c r="H12" s="2">
        <f t="shared" si="3"/>
        <v>41936.483489053971</v>
      </c>
    </row>
    <row r="13" spans="1:11" x14ac:dyDescent="0.25">
      <c r="B13" s="2">
        <v>1.91</v>
      </c>
      <c r="C13" s="2">
        <v>0.75</v>
      </c>
      <c r="D13" s="2">
        <v>44.774999999999999</v>
      </c>
      <c r="E13" s="2">
        <f t="shared" si="0"/>
        <v>-15.778097982708909</v>
      </c>
      <c r="F13" s="2">
        <f t="shared" si="1"/>
        <v>9086.6157222466463</v>
      </c>
      <c r="G13" s="2">
        <f t="shared" si="2"/>
        <v>32064.72075</v>
      </c>
      <c r="H13" s="2">
        <f t="shared" si="3"/>
        <v>41151.33647224665</v>
      </c>
    </row>
    <row r="14" spans="1:11" x14ac:dyDescent="0.25">
      <c r="B14" s="2">
        <v>2.0830000000000002</v>
      </c>
      <c r="C14" s="2">
        <v>0.67500000000000004</v>
      </c>
      <c r="D14" s="2">
        <v>42.075000000000003</v>
      </c>
      <c r="E14" s="2">
        <f t="shared" si="0"/>
        <v>-17.29106628242074</v>
      </c>
      <c r="F14" s="2">
        <f t="shared" si="1"/>
        <v>10912.805521181959</v>
      </c>
      <c r="G14" s="2">
        <f t="shared" si="2"/>
        <v>30131.169750000001</v>
      </c>
      <c r="H14" s="2">
        <f t="shared" si="3"/>
        <v>41043.97527118196</v>
      </c>
    </row>
    <row r="15" spans="1:11" x14ac:dyDescent="0.25">
      <c r="B15" s="2">
        <v>2.2570000000000001</v>
      </c>
      <c r="C15" s="2">
        <v>0.6</v>
      </c>
      <c r="D15" s="2">
        <v>38.774999999999999</v>
      </c>
      <c r="E15" s="2">
        <f t="shared" si="0"/>
        <v>-19.181034482758641</v>
      </c>
      <c r="F15" s="2">
        <f t="shared" si="1"/>
        <v>13428.791059750325</v>
      </c>
      <c r="G15" s="2">
        <f t="shared" si="2"/>
        <v>27767.940749999998</v>
      </c>
      <c r="H15" s="2">
        <f t="shared" si="3"/>
        <v>41196.731809750323</v>
      </c>
    </row>
    <row r="16" spans="1:11" x14ac:dyDescent="0.25">
      <c r="B16" s="2">
        <v>2.431</v>
      </c>
      <c r="C16" s="2">
        <v>0.6</v>
      </c>
      <c r="D16" s="2">
        <v>35.4</v>
      </c>
      <c r="E16" s="2">
        <f t="shared" si="0"/>
        <v>-20.533141210374641</v>
      </c>
      <c r="F16" s="2">
        <f t="shared" si="1"/>
        <v>15388.760910729265</v>
      </c>
      <c r="G16" s="2">
        <f t="shared" si="2"/>
        <v>25351.002</v>
      </c>
      <c r="H16" s="2">
        <f t="shared" si="3"/>
        <v>40739.762910729267</v>
      </c>
    </row>
    <row r="17" spans="2:11" x14ac:dyDescent="0.25">
      <c r="B17" s="2">
        <v>2.6040000000000001</v>
      </c>
      <c r="C17" s="2">
        <v>0.6</v>
      </c>
      <c r="D17" s="2">
        <v>31.65</v>
      </c>
      <c r="E17" s="2">
        <f t="shared" si="0"/>
        <v>-22.478386167146969</v>
      </c>
      <c r="F17" s="2">
        <f t="shared" si="1"/>
        <v>18442.641330797524</v>
      </c>
      <c r="G17" s="2">
        <f t="shared" si="2"/>
        <v>22665.514499999997</v>
      </c>
      <c r="H17" s="2">
        <f t="shared" si="3"/>
        <v>41108.155830797521</v>
      </c>
    </row>
    <row r="18" spans="2:11" x14ac:dyDescent="0.25">
      <c r="B18" s="2">
        <v>2.778</v>
      </c>
      <c r="C18" s="2">
        <v>0.6</v>
      </c>
      <c r="D18" s="2">
        <v>27.6</v>
      </c>
      <c r="E18" s="2">
        <f t="shared" si="0"/>
        <v>-23.342939481268008</v>
      </c>
      <c r="F18" s="2">
        <f t="shared" si="1"/>
        <v>19888.588062354138</v>
      </c>
      <c r="G18" s="2">
        <f t="shared" si="2"/>
        <v>19765.188000000002</v>
      </c>
      <c r="H18" s="2">
        <f t="shared" si="3"/>
        <v>39653.77606235414</v>
      </c>
    </row>
    <row r="19" spans="2:11" x14ac:dyDescent="0.25">
      <c r="B19" s="2">
        <v>2.9510000000000001</v>
      </c>
      <c r="C19" s="2">
        <v>0.52500000000000002</v>
      </c>
      <c r="D19" s="2">
        <v>23.55</v>
      </c>
      <c r="E19" s="2">
        <f t="shared" si="0"/>
        <v>-24.423631123919314</v>
      </c>
      <c r="F19" s="2">
        <f t="shared" si="1"/>
        <v>21772.752140620727</v>
      </c>
      <c r="G19" s="2">
        <f t="shared" si="2"/>
        <v>16864.861499999999</v>
      </c>
      <c r="H19" s="2">
        <f t="shared" si="3"/>
        <v>38637.613640620722</v>
      </c>
    </row>
    <row r="20" spans="2:11" x14ac:dyDescent="0.25">
      <c r="B20" s="2">
        <v>3.125</v>
      </c>
      <c r="C20" s="2">
        <v>0.375</v>
      </c>
      <c r="D20" s="2">
        <v>19.125</v>
      </c>
      <c r="E20" s="2">
        <f t="shared" si="0"/>
        <v>-27.155172413793117</v>
      </c>
      <c r="F20" s="2">
        <f t="shared" si="1"/>
        <v>26915.22369203332</v>
      </c>
      <c r="G20" s="2">
        <f t="shared" si="2"/>
        <v>13695.98625</v>
      </c>
      <c r="H20" s="2">
        <f t="shared" si="3"/>
        <v>40611.209942033318</v>
      </c>
    </row>
    <row r="21" spans="2:11" x14ac:dyDescent="0.25">
      <c r="B21" s="2">
        <v>3.2989999999999999</v>
      </c>
      <c r="C21" s="2">
        <v>0.375</v>
      </c>
      <c r="D21" s="2">
        <v>14.1</v>
      </c>
      <c r="E21" s="2">
        <f t="shared" si="0"/>
        <v>-29.178674351585016</v>
      </c>
      <c r="F21" s="2">
        <f t="shared" si="1"/>
        <v>31075.918847428351</v>
      </c>
      <c r="G21" s="2">
        <f t="shared" si="2"/>
        <v>10097.432999999999</v>
      </c>
      <c r="H21" s="2">
        <f t="shared" si="3"/>
        <v>41173.351847428348</v>
      </c>
      <c r="J21" s="1" t="s">
        <v>8</v>
      </c>
      <c r="K21" s="1"/>
    </row>
    <row r="22" spans="2:11" x14ac:dyDescent="0.25">
      <c r="B22" s="2">
        <v>3.472</v>
      </c>
      <c r="C22" s="2">
        <v>0.375</v>
      </c>
      <c r="D22" s="2">
        <v>9</v>
      </c>
      <c r="E22" s="2">
        <f t="shared" si="0"/>
        <v>-30.043227665706056</v>
      </c>
      <c r="F22" s="2">
        <f t="shared" si="1"/>
        <v>32944.736792930766</v>
      </c>
      <c r="G22" s="2">
        <f t="shared" si="2"/>
        <v>6445.17</v>
      </c>
      <c r="H22" s="2">
        <f t="shared" si="3"/>
        <v>39389.906792930764</v>
      </c>
      <c r="J22" s="3" t="s">
        <v>10</v>
      </c>
      <c r="K22" s="4">
        <f>SLOPE(E3:E22,B3:B22)</f>
        <v>-9.0206609409154304</v>
      </c>
    </row>
    <row r="23" spans="2:11" x14ac:dyDescent="0.25">
      <c r="B23" s="2">
        <v>3.6459999999999999</v>
      </c>
      <c r="C23" s="2">
        <v>0.375</v>
      </c>
      <c r="D23" s="2">
        <v>3.6749999999999998</v>
      </c>
      <c r="J23" s="3" t="s">
        <v>12</v>
      </c>
      <c r="K23" s="4">
        <f>INTERCEPT(E3:E22,B3:B22)</f>
        <v>1.4315436843624241</v>
      </c>
    </row>
    <row r="24" spans="2:11" x14ac:dyDescent="0.25">
      <c r="J24" s="3" t="s">
        <v>14</v>
      </c>
      <c r="K24" s="5" t="str">
        <f>CONCATENATE("vy=",TEXT(K22,"0,000"),"*t+",TEXT(K23,"0,000"))</f>
        <v>vy=-9,021*t+1,432</v>
      </c>
    </row>
    <row r="25" spans="2:11" x14ac:dyDescent="0.25">
      <c r="B25" s="8" t="s">
        <v>18</v>
      </c>
      <c r="C25" s="9">
        <v>73</v>
      </c>
      <c r="D25" s="10" t="s">
        <v>19</v>
      </c>
      <c r="J25" s="6" t="s">
        <v>16</v>
      </c>
      <c r="K25" s="7">
        <f>RSQ(E3:E22,B3:B22)</f>
        <v>0.99260945824433489</v>
      </c>
    </row>
  </sheetData>
  <mergeCells count="2">
    <mergeCell ref="J1:K1"/>
    <mergeCell ref="J21:K2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13</cp:revision>
  <dcterms:created xsi:type="dcterms:W3CDTF">2026-03-29T16:57:52Z</dcterms:created>
  <dcterms:modified xsi:type="dcterms:W3CDTF">2026-05-30T11:42:49Z</dcterms:modified>
  <dc:language>fr-FR</dc:language>
</cp:coreProperties>
</file>