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87fface9f9a379/COURS BOUVET 2025/RENTREE 2025/SUJET EE/EE sujet Bouvet - V2/A DONNER - 5 11 2025/"/>
    </mc:Choice>
  </mc:AlternateContent>
  <xr:revisionPtr revIDLastSave="22" documentId="13_ncr:1_{CB78B717-CD48-4920-8741-244427596849}" xr6:coauthVersionLast="47" xr6:coauthVersionMax="47" xr10:uidLastSave="{7DBF79B4-0A35-42F5-80E5-0875B5F24BD0}"/>
  <bookViews>
    <workbookView xWindow="-96" yWindow="-96" windowWidth="17472" windowHeight="10272" xr2:uid="{C59D51DA-55A5-4436-A761-2B3F3F05A9B7}"/>
  </bookViews>
  <sheets>
    <sheet name="Expérimentation" sheetId="8" r:id="rId1"/>
    <sheet name="Conception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8" l="1"/>
  <c r="F7" i="8"/>
  <c r="F6" i="8"/>
  <c r="F5" i="8"/>
  <c r="F4" i="8"/>
  <c r="F3" i="8"/>
  <c r="F18" i="5"/>
  <c r="F20" i="5" s="1"/>
  <c r="E18" i="5"/>
  <c r="E20" i="5" s="1"/>
  <c r="E22" i="5" l="1"/>
  <c r="E23" i="5" s="1"/>
  <c r="E24" i="5" s="1"/>
  <c r="E21" i="5"/>
  <c r="F22" i="5"/>
  <c r="F23" i="5" s="1"/>
  <c r="F24" i="5" s="1"/>
  <c r="F2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tc={1871E4B7-7A02-4862-8C09-49559D10381D}</author>
  </authors>
  <commentList>
    <comment ref="C23" authorId="0" shapeId="0" xr:uid="{1871E4B7-7A02-4862-8C09-49559D10381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Coût électricité 0,1952 €/kWh</t>
      </text>
    </comment>
  </commentList>
</comments>
</file>

<file path=xl/sharedStrings.xml><?xml version="1.0" encoding="utf-8"?>
<sst xmlns="http://schemas.openxmlformats.org/spreadsheetml/2006/main" count="57" uniqueCount="53">
  <si>
    <t xml:space="preserve">Luminaire : LED novolight </t>
  </si>
  <si>
    <t>Expérience 
(valeur mesurée)</t>
  </si>
  <si>
    <t>Courant consomé (mA)</t>
  </si>
  <si>
    <t>Tension (V)</t>
  </si>
  <si>
    <t>Puissance  (W)</t>
  </si>
  <si>
    <t xml:space="preserve">Facteur de puissance (cos phi)  </t>
  </si>
  <si>
    <t xml:space="preserve">Bilan de puissance </t>
  </si>
  <si>
    <t>Consomation énergétique quotidienne (Wh/jour)</t>
  </si>
  <si>
    <t>Cout annuel (€)</t>
  </si>
  <si>
    <t>Légende du tableur</t>
  </si>
  <si>
    <t>Remplir manuellement une valeur</t>
  </si>
  <si>
    <t>Remplir manuellement une formule</t>
  </si>
  <si>
    <t>Calcul automatique à ne pas modifier</t>
  </si>
  <si>
    <t>Superficie de la salle (m²)</t>
  </si>
  <si>
    <t>Volts</t>
  </si>
  <si>
    <t>W</t>
  </si>
  <si>
    <t>Unités</t>
  </si>
  <si>
    <t>mA</t>
  </si>
  <si>
    <t>€/jour</t>
  </si>
  <si>
    <t>Wh/jour</t>
  </si>
  <si>
    <t>€/an</t>
  </si>
  <si>
    <t>heures</t>
  </si>
  <si>
    <t>A</t>
  </si>
  <si>
    <t xml:space="preserve">Lux </t>
  </si>
  <si>
    <t>m²</t>
  </si>
  <si>
    <t>Lm</t>
  </si>
  <si>
    <t xml:space="preserve">Cout de l'électricité par jour (€) </t>
  </si>
  <si>
    <t>Les données</t>
  </si>
  <si>
    <t>Caractéristiques du luminaire</t>
  </si>
  <si>
    <t>Flux lumineux (Lm) par élément</t>
  </si>
  <si>
    <t xml:space="preserve">Carcatéristiques électriques </t>
  </si>
  <si>
    <t xml:space="preserve">Luminaire : Tubes fluorescents  </t>
  </si>
  <si>
    <t>Luminaire à tubes fluorescents</t>
  </si>
  <si>
    <t>Luminaire à LED</t>
  </si>
  <si>
    <t>Ecarts en %</t>
  </si>
  <si>
    <t>Caractéristiques électriques</t>
  </si>
  <si>
    <t>Courant (A)</t>
  </si>
  <si>
    <t>Facteur de puissance</t>
  </si>
  <si>
    <t>Puissance (W)</t>
  </si>
  <si>
    <t xml:space="preserve">Thermique </t>
  </si>
  <si>
    <t>Température (°C)</t>
  </si>
  <si>
    <t>Eclairement (Lux)</t>
  </si>
  <si>
    <t>Température de la pièce en °C</t>
  </si>
  <si>
    <t xml:space="preserve">Eclairage </t>
  </si>
  <si>
    <t>Nombre d'heures d'occupation de la salle par jour</t>
  </si>
  <si>
    <t>Nombre de semaines d'occupation de la salle par an</t>
  </si>
  <si>
    <t>Nombre d'élements du luminaire</t>
  </si>
  <si>
    <t>Nombre de luminaires nécéssaires</t>
  </si>
  <si>
    <t>Courant total  consomé(A)</t>
  </si>
  <si>
    <t>semaines</t>
  </si>
  <si>
    <t>Eclairage (Lux) d'un élément</t>
  </si>
  <si>
    <t>Lux</t>
  </si>
  <si>
    <t>Norme : Eclairage minimal(Lux)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</si>
</sst>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4" xfId="0" applyFill="1" applyBorder="1" applyAlignment="1">
      <alignment horizontal="center"/>
    </xf>
    <xf numFmtId="0" fontId="0" fillId="3" borderId="5" xfId="0" applyFill="1" applyBorder="1" applyAlignment="1">
      <alignment horizontal="left" indent="1"/>
    </xf>
    <xf numFmtId="0" fontId="0" fillId="4" borderId="5" xfId="0" applyFill="1" applyBorder="1" applyAlignment="1">
      <alignment horizontal="left" indent="1"/>
    </xf>
    <xf numFmtId="0" fontId="0" fillId="5" borderId="6" xfId="0" applyFill="1" applyBorder="1" applyAlignment="1">
      <alignment horizontal="left" indent="1"/>
    </xf>
    <xf numFmtId="0" fontId="0" fillId="3" borderId="1" xfId="0" applyFill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wrapText="1"/>
    </xf>
    <xf numFmtId="0" fontId="2" fillId="0" borderId="8" xfId="0" applyFont="1" applyBorder="1" applyAlignment="1">
      <alignment horizontal="center" wrapText="1"/>
    </xf>
    <xf numFmtId="164" fontId="0" fillId="5" borderId="8" xfId="0" applyNumberFormat="1" applyFill="1" applyBorder="1" applyAlignment="1">
      <alignment horizontal="center"/>
    </xf>
    <xf numFmtId="1" fontId="0" fillId="5" borderId="8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2" fontId="0" fillId="5" borderId="8" xfId="0" applyNumberFormat="1" applyFill="1" applyBorder="1" applyAlignment="1">
      <alignment horizontal="center"/>
    </xf>
    <xf numFmtId="0" fontId="0" fillId="0" borderId="0" xfId="0" applyAlignment="1">
      <alignment horizontal="left" indent="1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164" fontId="0" fillId="6" borderId="9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2" fontId="0" fillId="6" borderId="9" xfId="0" applyNumberFormat="1" applyFill="1" applyBorder="1" applyAlignment="1">
      <alignment horizontal="center"/>
    </xf>
    <xf numFmtId="2" fontId="0" fillId="6" borderId="11" xfId="0" applyNumberForma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center" wrapText="1"/>
    </xf>
    <xf numFmtId="2" fontId="0" fillId="5" borderId="12" xfId="0" applyNumberFormat="1" applyFill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1" fontId="0" fillId="5" borderId="12" xfId="0" applyNumberForma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0" fillId="5" borderId="12" xfId="0" applyNumberForma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2" fontId="2" fillId="4" borderId="13" xfId="0" applyNumberFormat="1" applyFont="1" applyFill="1" applyBorder="1" applyAlignment="1">
      <alignment horizontal="center"/>
    </xf>
    <xf numFmtId="2" fontId="2" fillId="4" borderId="10" xfId="0" applyNumberFormat="1" applyFont="1" applyFill="1" applyBorder="1" applyAlignment="1">
      <alignment horizontal="center"/>
    </xf>
    <xf numFmtId="0" fontId="4" fillId="0" borderId="0" xfId="0" applyFont="1"/>
    <xf numFmtId="0" fontId="5" fillId="7" borderId="16" xfId="0" applyFont="1" applyFill="1" applyBorder="1" applyAlignment="1">
      <alignment vertical="center"/>
    </xf>
    <xf numFmtId="0" fontId="5" fillId="7" borderId="19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8" borderId="19" xfId="0" applyFont="1" applyFill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7" fillId="4" borderId="19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vertical="center"/>
    </xf>
    <xf numFmtId="0" fontId="7" fillId="8" borderId="1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165" fontId="5" fillId="5" borderId="19" xfId="1" applyNumberFormat="1" applyFont="1" applyFill="1" applyBorder="1" applyAlignment="1">
      <alignment horizontal="center" vertical="center"/>
    </xf>
    <xf numFmtId="165" fontId="5" fillId="5" borderId="19" xfId="0" applyNumberFormat="1" applyFont="1" applyFill="1" applyBorder="1" applyAlignment="1">
      <alignment horizontal="center" vertical="center"/>
    </xf>
    <xf numFmtId="165" fontId="7" fillId="5" borderId="19" xfId="0" applyNumberFormat="1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vertical="center" wrapText="1"/>
    </xf>
    <xf numFmtId="0" fontId="5" fillId="7" borderId="18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0" fillId="5" borderId="2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mmanuel SYLVAIN" id="{65698876-9A2A-41E7-87C6-C574D88A1CEC}" userId="ed87fface9f9a379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3" dT="2025-08-24T09:33:33.15" personId="{65698876-9A2A-41E7-87C6-C574D88A1CEC}" id="{1871E4B7-7A02-4862-8C09-49559D10381D}">
    <text>Coût électricité 0,1952 €/kWh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45BC1-9E50-4EA0-A9F1-117E5F5F200E}">
  <dimension ref="B1:H11"/>
  <sheetViews>
    <sheetView tabSelected="1" zoomScale="115" zoomScaleNormal="115" workbookViewId="0">
      <selection activeCell="I3" sqref="I3"/>
    </sheetView>
  </sheetViews>
  <sheetFormatPr baseColWidth="10" defaultRowHeight="15" x14ac:dyDescent="0.5"/>
  <cols>
    <col min="1" max="1" width="10.9453125" style="47"/>
    <col min="2" max="2" width="17.83984375" style="47" customWidth="1"/>
    <col min="3" max="3" width="23.5234375" style="47" customWidth="1"/>
    <col min="4" max="4" width="14.1015625" style="47" customWidth="1"/>
    <col min="5" max="5" width="15.41796875" style="47" customWidth="1"/>
    <col min="6" max="6" width="14.3671875" style="47" customWidth="1"/>
    <col min="7" max="16384" width="10.9453125" style="47"/>
  </cols>
  <sheetData>
    <row r="1" spans="2:8" ht="15.3" thickBot="1" x14ac:dyDescent="0.55000000000000004"/>
    <row r="2" spans="2:8" ht="45.3" thickBot="1" x14ac:dyDescent="0.55000000000000004">
      <c r="D2" s="53" t="s">
        <v>32</v>
      </c>
      <c r="E2" s="60" t="s">
        <v>33</v>
      </c>
      <c r="F2" s="61" t="s">
        <v>34</v>
      </c>
    </row>
    <row r="3" spans="2:8" ht="15.3" thickBot="1" x14ac:dyDescent="0.55000000000000004">
      <c r="B3" s="65" t="s">
        <v>35</v>
      </c>
      <c r="C3" s="48" t="s">
        <v>3</v>
      </c>
      <c r="D3" s="54"/>
      <c r="E3" s="54"/>
      <c r="F3" s="62" t="e">
        <f>(D3-E3)/D3</f>
        <v>#DIV/0!</v>
      </c>
    </row>
    <row r="4" spans="2:8" ht="15.3" thickBot="1" x14ac:dyDescent="0.55000000000000004">
      <c r="B4" s="66"/>
      <c r="C4" s="49" t="s">
        <v>36</v>
      </c>
      <c r="D4" s="54"/>
      <c r="E4" s="54"/>
      <c r="F4" s="63" t="e">
        <f t="shared" ref="F4:F8" si="0">(D4-E4)/D4</f>
        <v>#DIV/0!</v>
      </c>
    </row>
    <row r="5" spans="2:8" ht="15.3" thickBot="1" x14ac:dyDescent="0.55000000000000004">
      <c r="B5" s="66"/>
      <c r="C5" s="49" t="s">
        <v>37</v>
      </c>
      <c r="D5" s="54"/>
      <c r="E5" s="54"/>
      <c r="F5" s="63" t="e">
        <f t="shared" si="0"/>
        <v>#DIV/0!</v>
      </c>
    </row>
    <row r="6" spans="2:8" ht="15.3" thickBot="1" x14ac:dyDescent="0.55000000000000004">
      <c r="B6" s="67"/>
      <c r="C6" s="49" t="s">
        <v>38</v>
      </c>
      <c r="D6" s="54"/>
      <c r="E6" s="54"/>
      <c r="F6" s="64" t="e">
        <f t="shared" si="0"/>
        <v>#DIV/0!</v>
      </c>
    </row>
    <row r="7" spans="2:8" ht="15.3" thickBot="1" x14ac:dyDescent="0.55000000000000004">
      <c r="B7" s="55" t="s">
        <v>39</v>
      </c>
      <c r="C7" s="50" t="s">
        <v>40</v>
      </c>
      <c r="D7" s="56"/>
      <c r="E7" s="56"/>
      <c r="F7" s="63" t="e">
        <f t="shared" si="0"/>
        <v>#DIV/0!</v>
      </c>
    </row>
    <row r="8" spans="2:8" ht="15.3" thickBot="1" x14ac:dyDescent="0.55000000000000004">
      <c r="B8" s="57" t="s">
        <v>43</v>
      </c>
      <c r="C8" s="51" t="s">
        <v>41</v>
      </c>
      <c r="D8" s="58"/>
      <c r="E8" s="58"/>
      <c r="F8" s="64" t="e">
        <f t="shared" si="0"/>
        <v>#DIV/0!</v>
      </c>
    </row>
    <row r="9" spans="2:8" ht="15.3" thickBot="1" x14ac:dyDescent="0.55000000000000004"/>
    <row r="10" spans="2:8" ht="30.3" thickBot="1" x14ac:dyDescent="0.55000000000000004">
      <c r="C10" s="53" t="s">
        <v>42</v>
      </c>
      <c r="D10" s="52"/>
      <c r="E10" s="59"/>
    </row>
    <row r="11" spans="2:8" ht="15.3" x14ac:dyDescent="0.55000000000000004">
      <c r="F11" s="68" t="s">
        <v>12</v>
      </c>
      <c r="G11" s="69"/>
      <c r="H11" s="69"/>
    </row>
  </sheetData>
  <mergeCells count="2">
    <mergeCell ref="B3:B6"/>
    <mergeCell ref="F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CE495-D625-4CFD-AF83-A07EACCDAA17}">
  <dimension ref="B1:I24"/>
  <sheetViews>
    <sheetView zoomScaleNormal="100" workbookViewId="0">
      <selection activeCell="I9" sqref="I9"/>
    </sheetView>
  </sheetViews>
  <sheetFormatPr baseColWidth="10" defaultRowHeight="14.4" x14ac:dyDescent="0.55000000000000004"/>
  <cols>
    <col min="1" max="1" width="7.9453125" customWidth="1"/>
    <col min="2" max="2" width="14.68359375" customWidth="1"/>
    <col min="3" max="3" width="40.05078125" customWidth="1"/>
    <col min="4" max="4" width="0.3671875" customWidth="1"/>
    <col min="5" max="5" width="17" style="1" customWidth="1"/>
    <col min="6" max="6" width="17" customWidth="1"/>
    <col min="7" max="7" width="8.83984375" customWidth="1"/>
    <col min="8" max="8" width="8.62890625" bestFit="1" customWidth="1"/>
  </cols>
  <sheetData>
    <row r="1" spans="2:9" ht="14.7" thickBot="1" x14ac:dyDescent="0.6"/>
    <row r="2" spans="2:9" ht="14.7" thickBot="1" x14ac:dyDescent="0.6">
      <c r="C2" s="4" t="s">
        <v>9</v>
      </c>
      <c r="D2" s="1"/>
      <c r="E2" s="73" t="s">
        <v>27</v>
      </c>
      <c r="F2" s="73"/>
      <c r="G2" s="73"/>
      <c r="H2" s="73"/>
      <c r="I2" s="17" t="s">
        <v>16</v>
      </c>
    </row>
    <row r="3" spans="2:9" x14ac:dyDescent="0.55000000000000004">
      <c r="C3" s="5" t="s">
        <v>10</v>
      </c>
      <c r="D3" s="16"/>
      <c r="E3" s="74" t="s">
        <v>13</v>
      </c>
      <c r="F3" s="74"/>
      <c r="G3" s="74"/>
      <c r="H3" s="8"/>
      <c r="I3" s="18" t="s">
        <v>24</v>
      </c>
    </row>
    <row r="4" spans="2:9" x14ac:dyDescent="0.55000000000000004">
      <c r="C4" s="6" t="s">
        <v>11</v>
      </c>
      <c r="D4" s="16"/>
      <c r="E4" s="74" t="s">
        <v>44</v>
      </c>
      <c r="F4" s="74"/>
      <c r="G4" s="74"/>
      <c r="H4" s="8"/>
      <c r="I4" s="18" t="s">
        <v>21</v>
      </c>
    </row>
    <row r="5" spans="2:9" ht="14.7" thickBot="1" x14ac:dyDescent="0.6">
      <c r="C5" s="7" t="s">
        <v>12</v>
      </c>
      <c r="D5" s="16"/>
      <c r="E5" s="74" t="s">
        <v>45</v>
      </c>
      <c r="F5" s="74"/>
      <c r="G5" s="74"/>
      <c r="H5" s="8"/>
      <c r="I5" s="18" t="s">
        <v>49</v>
      </c>
    </row>
    <row r="6" spans="2:9" x14ac:dyDescent="0.55000000000000004">
      <c r="C6" s="16"/>
      <c r="D6" s="16"/>
      <c r="E6" s="74" t="s">
        <v>52</v>
      </c>
      <c r="F6" s="74"/>
      <c r="G6" s="74"/>
      <c r="H6" s="8"/>
      <c r="I6" s="18" t="s">
        <v>51</v>
      </c>
    </row>
    <row r="7" spans="2:9" x14ac:dyDescent="0.55000000000000004">
      <c r="C7" s="16"/>
      <c r="D7" s="16"/>
    </row>
    <row r="8" spans="2:9" ht="14.7" thickBot="1" x14ac:dyDescent="0.6"/>
    <row r="9" spans="2:9" ht="28.8" customHeight="1" x14ac:dyDescent="0.55000000000000004">
      <c r="E9" s="32" t="s">
        <v>1</v>
      </c>
      <c r="F9" s="75" t="s">
        <v>1</v>
      </c>
      <c r="G9" s="76"/>
    </row>
    <row r="10" spans="2:9" ht="28.5" customHeight="1" x14ac:dyDescent="0.55000000000000004">
      <c r="E10" s="30" t="s">
        <v>31</v>
      </c>
      <c r="F10" s="11" t="s">
        <v>0</v>
      </c>
      <c r="G10" s="20" t="s">
        <v>16</v>
      </c>
    </row>
    <row r="11" spans="2:9" x14ac:dyDescent="0.55000000000000004">
      <c r="B11" s="70" t="s">
        <v>30</v>
      </c>
      <c r="C11" s="2" t="s">
        <v>3</v>
      </c>
      <c r="D11" s="9"/>
      <c r="E11" s="37"/>
      <c r="F11" s="44"/>
      <c r="G11" s="21" t="s">
        <v>14</v>
      </c>
    </row>
    <row r="12" spans="2:9" x14ac:dyDescent="0.55000000000000004">
      <c r="B12" s="70"/>
      <c r="C12" s="2" t="s">
        <v>2</v>
      </c>
      <c r="D12" s="9"/>
      <c r="E12" s="37"/>
      <c r="F12" s="44"/>
      <c r="G12" s="21" t="s">
        <v>17</v>
      </c>
    </row>
    <row r="13" spans="2:9" x14ac:dyDescent="0.55000000000000004">
      <c r="B13" s="70"/>
      <c r="C13" s="2" t="s">
        <v>5</v>
      </c>
      <c r="D13" s="9"/>
      <c r="E13" s="37"/>
      <c r="F13" s="44"/>
      <c r="G13" s="21"/>
    </row>
    <row r="14" spans="2:9" x14ac:dyDescent="0.55000000000000004">
      <c r="B14" s="70"/>
      <c r="C14" s="2" t="s">
        <v>4</v>
      </c>
      <c r="D14" s="9"/>
      <c r="E14" s="37"/>
      <c r="F14" s="44"/>
      <c r="G14" s="21" t="s">
        <v>15</v>
      </c>
    </row>
    <row r="15" spans="2:9" x14ac:dyDescent="0.55000000000000004">
      <c r="B15" s="27"/>
      <c r="C15" s="27"/>
      <c r="D15" s="28"/>
      <c r="E15" s="41"/>
      <c r="F15" s="33"/>
      <c r="G15" s="34"/>
    </row>
    <row r="16" spans="2:9" x14ac:dyDescent="0.55000000000000004">
      <c r="B16" s="71" t="s">
        <v>28</v>
      </c>
      <c r="C16" s="2" t="s">
        <v>46</v>
      </c>
      <c r="D16" s="9"/>
      <c r="E16" s="38">
        <v>2</v>
      </c>
      <c r="F16" s="19">
        <v>1</v>
      </c>
      <c r="G16" s="21"/>
    </row>
    <row r="17" spans="2:7" ht="14.4" customHeight="1" x14ac:dyDescent="0.55000000000000004">
      <c r="B17" s="72"/>
      <c r="C17" s="2" t="s">
        <v>29</v>
      </c>
      <c r="D17" s="9"/>
      <c r="E17" s="38">
        <v>1200</v>
      </c>
      <c r="F17" s="19">
        <v>3600</v>
      </c>
      <c r="G17" s="21" t="s">
        <v>25</v>
      </c>
    </row>
    <row r="18" spans="2:7" x14ac:dyDescent="0.55000000000000004">
      <c r="B18" s="72"/>
      <c r="C18" s="2" t="s">
        <v>50</v>
      </c>
      <c r="D18" s="9"/>
      <c r="E18" s="43" t="e">
        <f>E17/H3</f>
        <v>#DIV/0!</v>
      </c>
      <c r="F18" s="12" t="e">
        <f>F17/H3</f>
        <v>#DIV/0!</v>
      </c>
      <c r="G18" s="22" t="s">
        <v>23</v>
      </c>
    </row>
    <row r="19" spans="2:7" x14ac:dyDescent="0.55000000000000004">
      <c r="B19" s="26"/>
      <c r="C19" s="26"/>
      <c r="D19" s="29"/>
      <c r="E19" s="42"/>
      <c r="F19" s="35"/>
      <c r="G19" s="36"/>
    </row>
    <row r="20" spans="2:7" x14ac:dyDescent="0.55000000000000004">
      <c r="B20" s="70" t="s">
        <v>6</v>
      </c>
      <c r="C20" s="2" t="s">
        <v>47</v>
      </c>
      <c r="D20" s="9"/>
      <c r="E20" s="39" t="e">
        <f>ROUNDUP(H6/(E18*E16),0)</f>
        <v>#DIV/0!</v>
      </c>
      <c r="F20" s="13" t="e">
        <f>ROUNDUP(H6/F18,0)</f>
        <v>#DIV/0!</v>
      </c>
      <c r="G20" s="23"/>
    </row>
    <row r="21" spans="2:7" x14ac:dyDescent="0.55000000000000004">
      <c r="B21" s="70"/>
      <c r="C21" s="2" t="s">
        <v>48</v>
      </c>
      <c r="D21" s="9"/>
      <c r="E21" s="40" t="e">
        <f>E20*E12*10^-3</f>
        <v>#DIV/0!</v>
      </c>
      <c r="F21" s="14" t="e">
        <f>F20*F12*10^-3</f>
        <v>#DIV/0!</v>
      </c>
      <c r="G21" s="21" t="s">
        <v>22</v>
      </c>
    </row>
    <row r="22" spans="2:7" x14ac:dyDescent="0.55000000000000004">
      <c r="B22" s="70"/>
      <c r="C22" s="2" t="s">
        <v>7</v>
      </c>
      <c r="D22" s="9"/>
      <c r="E22" s="38" t="e">
        <f>E14*H4*E20*E16</f>
        <v>#DIV/0!</v>
      </c>
      <c r="F22" s="19" t="e">
        <f>F14*H4*F20</f>
        <v>#DIV/0!</v>
      </c>
      <c r="G22" s="21" t="s">
        <v>19</v>
      </c>
    </row>
    <row r="23" spans="2:7" x14ac:dyDescent="0.55000000000000004">
      <c r="B23" s="70"/>
      <c r="C23" s="3" t="s">
        <v>26</v>
      </c>
      <c r="D23" s="10"/>
      <c r="E23" s="31" t="e">
        <f>E22*0.1952/1000</f>
        <v>#DIV/0!</v>
      </c>
      <c r="F23" s="15" t="e">
        <f>F22*0.1952/1000</f>
        <v>#DIV/0!</v>
      </c>
      <c r="G23" s="24" t="s">
        <v>18</v>
      </c>
    </row>
    <row r="24" spans="2:7" ht="14.7" thickBot="1" x14ac:dyDescent="0.6">
      <c r="B24" s="70"/>
      <c r="C24" s="2" t="s">
        <v>8</v>
      </c>
      <c r="D24" s="9"/>
      <c r="E24" s="45" t="e">
        <f>E23*H5*H4</f>
        <v>#DIV/0!</v>
      </c>
      <c r="F24" s="46" t="e">
        <f>F23*H5*H4</f>
        <v>#DIV/0!</v>
      </c>
      <c r="G24" s="25" t="s">
        <v>20</v>
      </c>
    </row>
  </sheetData>
  <mergeCells count="9">
    <mergeCell ref="B11:B14"/>
    <mergeCell ref="B16:B18"/>
    <mergeCell ref="B20:B24"/>
    <mergeCell ref="E2:H2"/>
    <mergeCell ref="E3:G3"/>
    <mergeCell ref="E4:G4"/>
    <mergeCell ref="E5:G5"/>
    <mergeCell ref="E6:G6"/>
    <mergeCell ref="F9:G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Expérimentation</vt:lpstr>
      <vt:lpstr>Conception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2025-08-24T05:58:19Z</dcterms:created>
  <dcterms:modified xsi:type="dcterms:W3CDTF">2025-11-05T20:08:04Z</dcterms:modified>
</cp:coreProperties>
</file>