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chaigne2\Nextcloud\Partage IPR STI\IA-IPR 2026\STI2D\Epreuve pratique\EE025\"/>
    </mc:Choice>
  </mc:AlternateContent>
  <xr:revisionPtr revIDLastSave="0" documentId="8_{18E671D9-D9F5-441D-9B99-CF319829D182}" xr6:coauthVersionLast="47" xr6:coauthVersionMax="47" xr10:uidLastSave="{00000000-0000-0000-0000-000000000000}"/>
  <bookViews>
    <workbookView xWindow="20370" yWindow="-120" windowWidth="29040" windowHeight="15720" tabRatio="500" activeTab="1" xr2:uid="{00000000-000D-0000-FFFF-FFFF00000000}"/>
  </bookViews>
  <sheets>
    <sheet name="VMC Double Flux" sheetId="1" r:id="rId1"/>
    <sheet name="VMC Simple Flux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20" i="2" l="1"/>
  <c r="C28" i="2" s="1"/>
  <c r="C18" i="2"/>
  <c r="C17" i="2"/>
  <c r="B9" i="2"/>
  <c r="C31" i="2" s="1"/>
  <c r="C32" i="1"/>
  <c r="C39" i="1" s="1"/>
  <c r="C31" i="1"/>
  <c r="C38" i="1" s="1"/>
  <c r="C29" i="1"/>
  <c r="C41" i="1" s="1"/>
  <c r="C28" i="1"/>
  <c r="C27" i="1"/>
  <c r="C29" i="2" l="1"/>
  <c r="C30" i="2"/>
  <c r="F17" i="2" s="1"/>
  <c r="C40" i="1"/>
  <c r="C42" i="1" s="1"/>
  <c r="G27" i="1" l="1"/>
  <c r="C44" i="1"/>
  <c r="G29" i="1" s="1"/>
  <c r="G21" i="1" s="1"/>
  <c r="C43" i="1"/>
  <c r="G28" i="1" s="1"/>
  <c r="C21" i="1" s="1"/>
  <c r="C45" i="1"/>
  <c r="C32" i="2"/>
  <c r="C33" i="2" l="1"/>
  <c r="F19" i="2" s="1"/>
  <c r="F18" i="2"/>
  <c r="G30" i="1"/>
  <c r="C46" i="1"/>
  <c r="G31" i="1" s="1"/>
</calcChain>
</file>

<file path=xl/sharedStrings.xml><?xml version="1.0" encoding="utf-8"?>
<sst xmlns="http://schemas.openxmlformats.org/spreadsheetml/2006/main" count="67" uniqueCount="47">
  <si>
    <t>SIMULATIONS VMC</t>
  </si>
  <si>
    <t>Sur l'onglet suivant, vous retrouvez la simulation d'une VMC Simple Flux (sans échangeur).</t>
  </si>
  <si>
    <t>Pour les 2 simulations, vous pouvez entrer les paramètres demandés dans les cases vertes en vous référant au document ressources et à vos précédents résultats.</t>
  </si>
  <si>
    <t xml:space="preserve">Vous observerez ci dessous dans le tableau "RÉSULTATS"  les résultats de la simulation en fonction de vos paramètres d'entrée. </t>
  </si>
  <si>
    <t xml:space="preserve">                                                                Simulation VMC Double Flux</t>
  </si>
  <si>
    <t xml:space="preserve">           INTERIEUR</t>
  </si>
  <si>
    <t xml:space="preserve">                     EXTERIEUR</t>
  </si>
  <si>
    <r>
      <rPr>
        <sz val="11"/>
        <color theme="1"/>
        <rFont val="Calibri"/>
        <charset val="1"/>
      </rPr>
      <t>Débit d'air extrait (m</t>
    </r>
    <r>
      <rPr>
        <vertAlign val="superscript"/>
        <sz val="11"/>
        <color theme="1"/>
        <rFont val="Calibri"/>
        <charset val="1"/>
      </rPr>
      <t>3</t>
    </r>
    <r>
      <rPr>
        <sz val="11"/>
        <color theme="1"/>
        <rFont val="Calibri"/>
        <charset val="1"/>
      </rPr>
      <t>/h ) :</t>
    </r>
  </si>
  <si>
    <t>T intérieure (°C ):</t>
  </si>
  <si>
    <t>T extérieure (°C) :</t>
  </si>
  <si>
    <r>
      <rPr>
        <sz val="11"/>
        <color theme="1"/>
        <rFont val="Calibri"/>
        <charset val="1"/>
      </rPr>
      <t>Débit d'air neuf (m</t>
    </r>
    <r>
      <rPr>
        <vertAlign val="superscript"/>
        <sz val="11"/>
        <color theme="1"/>
        <rFont val="Calibri"/>
        <charset val="1"/>
      </rPr>
      <t>3</t>
    </r>
    <r>
      <rPr>
        <sz val="11"/>
        <color theme="1"/>
        <rFont val="Calibri"/>
        <charset val="1"/>
      </rPr>
      <t>/h ) :</t>
    </r>
  </si>
  <si>
    <t>T air soufflé (°C) :</t>
  </si>
  <si>
    <t>T air rejeté (°C) :</t>
  </si>
  <si>
    <t>Efficacité échangeur :</t>
  </si>
  <si>
    <t xml:space="preserve">ENTRÉES </t>
  </si>
  <si>
    <t>RÉSULTATS</t>
  </si>
  <si>
    <t>Température extérieure  (°C)</t>
  </si>
  <si>
    <t xml:space="preserve">Puissance thermique récupérée (W) </t>
  </si>
  <si>
    <t>Température intérieure  (°C)</t>
  </si>
  <si>
    <t>Température air soufflé (°C)</t>
  </si>
  <si>
    <t>Efficacité de l'échangeur ε (0..1)</t>
  </si>
  <si>
    <t>Température air rejeté (°C)</t>
  </si>
  <si>
    <t>Puissance électrique consommée par la VMC (W)</t>
  </si>
  <si>
    <t>Puissance nécessaire chauffage (W)</t>
  </si>
  <si>
    <t>Débit d'air neuf (m³/h)</t>
  </si>
  <si>
    <t xml:space="preserve">Bilan de consommation (W) </t>
  </si>
  <si>
    <t>Débit d'air extrait (m³/h)</t>
  </si>
  <si>
    <t>CALCULS</t>
  </si>
  <si>
    <t>ρ_air (kg/m³)</t>
  </si>
  <si>
    <t>Cp_air (J/kg/K)</t>
  </si>
  <si>
    <t>Débit d'air neuf (m³/s)</t>
  </si>
  <si>
    <t>Débit d'air extrait (m³/s)</t>
  </si>
  <si>
    <t>ΔT = Tint - Text (°C)</t>
  </si>
  <si>
    <t>Puissance récupérée (W)</t>
  </si>
  <si>
    <t>T air soufflé (°C)</t>
  </si>
  <si>
    <t>T air rejeté (°C)</t>
  </si>
  <si>
    <t xml:space="preserve">Puissance nécessaire chauffage (W) </t>
  </si>
  <si>
    <t>Bilan de consommation (W)</t>
  </si>
  <si>
    <t>Simulation VMC Simple Flux</t>
  </si>
  <si>
    <t>INTERIEUR</t>
  </si>
  <si>
    <t>EXTERIEUR</t>
  </si>
  <si>
    <t>T air extrait (°C) :</t>
  </si>
  <si>
    <r>
      <rPr>
        <sz val="11"/>
        <color theme="1"/>
        <rFont val="Calibri"/>
        <charset val="1"/>
      </rPr>
      <t xml:space="preserve">Puissance récupérée (W) </t>
    </r>
    <r>
      <rPr>
        <i/>
        <sz val="11"/>
        <color theme="1"/>
        <rFont val="Calibri"/>
        <charset val="1"/>
      </rPr>
      <t>(pas d'échangeur)</t>
    </r>
  </si>
  <si>
    <t>T air extrait (°C)</t>
  </si>
  <si>
    <r>
      <t>A l'aide de cet outil Excel,</t>
    </r>
    <r>
      <rPr>
        <b/>
        <i/>
        <sz val="14"/>
        <color theme="1"/>
        <rFont val="Calibri"/>
        <charset val="1"/>
      </rPr>
      <t xml:space="preserve"> vous pourrez répondre aux questions de la partie "4. Simulation"</t>
    </r>
    <r>
      <rPr>
        <i/>
        <sz val="14"/>
        <color theme="1"/>
        <rFont val="Calibri"/>
        <charset val="1"/>
      </rPr>
      <t>.</t>
    </r>
  </si>
  <si>
    <t>2 onglets composent ce document : un 1er onglet (celui-ci) sur lequel vous trouvez une simulation d'une VMC Double Flux.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</si>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</sst>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charset val="1"/>
    </font>
    <font>
      <b/>
      <sz val="14"/>
      <color theme="1"/>
      <name val="Calibri"/>
      <charset val="1"/>
    </font>
    <font>
      <i/>
      <sz val="14"/>
      <color theme="1"/>
      <name val="Calibri"/>
      <charset val="1"/>
    </font>
    <font>
      <b/>
      <i/>
      <sz val="14"/>
      <color theme="1"/>
      <name val="Calibri"/>
      <charset val="1"/>
    </font>
    <font>
      <vertAlign val="superscript"/>
      <sz val="11"/>
      <color theme="1"/>
      <name val="Calibri"/>
      <charset val="1"/>
    </font>
    <font>
      <b/>
      <sz val="11"/>
      <color theme="1"/>
      <name val="Calibri"/>
      <charset val="1"/>
    </font>
    <font>
      <i/>
      <sz val="11"/>
      <color theme="1"/>
      <name val="Calibri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rgb="FF00B050"/>
        <bgColor rgb="FF008080"/>
      </patternFill>
    </fill>
    <fill>
      <patternFill patternType="solid">
        <fgColor rgb="FF00B0F0"/>
        <bgColor rgb="FF33CCCC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rgb="FFFFFF00"/>
      </patternFill>
    </fill>
  </fills>
  <borders count="2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ck">
        <color rgb="FF17365D"/>
      </left>
      <right style="thick">
        <color rgb="FF17365D"/>
      </right>
      <top style="thick">
        <color rgb="FF17365D"/>
      </top>
      <bottom style="thick">
        <color rgb="FF17365D"/>
      </bottom>
      <diagonal/>
    </border>
    <border>
      <left style="thick">
        <color rgb="FF17365D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rgb="FF17365D"/>
      </right>
      <top/>
      <bottom style="thin">
        <color theme="1"/>
      </bottom>
      <diagonal/>
    </border>
    <border>
      <left style="thick">
        <color rgb="FF17365D"/>
      </left>
      <right style="thin">
        <color rgb="FF17365D"/>
      </right>
      <top/>
      <bottom style="thin">
        <color rgb="FF17365D"/>
      </bottom>
      <diagonal/>
    </border>
    <border>
      <left style="thin">
        <color rgb="FF17365D"/>
      </left>
      <right style="thick">
        <color rgb="FF17365D"/>
      </right>
      <top/>
      <bottom style="thin">
        <color rgb="FF17365D"/>
      </bottom>
      <diagonal/>
    </border>
    <border>
      <left style="thick">
        <color rgb="FF17365D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rgb="FF17365D"/>
      </right>
      <top style="thin">
        <color theme="1"/>
      </top>
      <bottom style="thin">
        <color theme="1"/>
      </bottom>
      <diagonal/>
    </border>
    <border>
      <left style="thick">
        <color rgb="FF17365D"/>
      </left>
      <right style="thin">
        <color rgb="FF17365D"/>
      </right>
      <top style="thin">
        <color rgb="FF17365D"/>
      </top>
      <bottom style="thin">
        <color rgb="FF17365D"/>
      </bottom>
      <diagonal/>
    </border>
    <border>
      <left style="thin">
        <color rgb="FF17365D"/>
      </left>
      <right style="thick">
        <color rgb="FF17365D"/>
      </right>
      <top style="thin">
        <color rgb="FF17365D"/>
      </top>
      <bottom style="thin">
        <color rgb="FF17365D"/>
      </bottom>
      <diagonal/>
    </border>
    <border>
      <left style="thick">
        <color rgb="FF17365D"/>
      </left>
      <right style="thin">
        <color rgb="FF17365D"/>
      </right>
      <top style="thin">
        <color rgb="FF17365D"/>
      </top>
      <bottom style="thick">
        <color rgb="FF17365D"/>
      </bottom>
      <diagonal/>
    </border>
    <border>
      <left style="thin">
        <color rgb="FF17365D"/>
      </left>
      <right style="thick">
        <color rgb="FF17365D"/>
      </right>
      <top style="thin">
        <color rgb="FF17365D"/>
      </top>
      <bottom style="thick">
        <color rgb="FF17365D"/>
      </bottom>
      <diagonal/>
    </border>
    <border>
      <left style="thick">
        <color rgb="FF17365D"/>
      </left>
      <right style="thin">
        <color theme="1"/>
      </right>
      <top style="thin">
        <color theme="1"/>
      </top>
      <bottom style="thick">
        <color rgb="FF17365D"/>
      </bottom>
      <diagonal/>
    </border>
    <border>
      <left style="thin">
        <color theme="1"/>
      </left>
      <right style="thick">
        <color rgb="FF17365D"/>
      </right>
      <top style="thin">
        <color theme="1"/>
      </top>
      <bottom style="thick">
        <color rgb="FF17365D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 applyProtection="1"/>
    <xf numFmtId="0" fontId="1" fillId="2" borderId="0" xfId="0" applyFont="1" applyFill="1" applyAlignment="1" applyProtection="1"/>
    <xf numFmtId="0" fontId="0" fillId="2" borderId="0" xfId="0" applyFill="1" applyAlignment="1" applyProtection="1"/>
    <xf numFmtId="0" fontId="1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/>
    <xf numFmtId="0" fontId="0" fillId="3" borderId="1" xfId="0" applyFill="1" applyBorder="1" applyAlignment="1" applyProtection="1">
      <alignment horizontal="center"/>
    </xf>
    <xf numFmtId="0" fontId="0" fillId="0" borderId="1" xfId="0" applyBorder="1" applyAlignment="1" applyProtection="1"/>
    <xf numFmtId="0" fontId="0" fillId="2" borderId="0" xfId="0" applyFill="1" applyAlignment="1" applyProtection="1">
      <alignment horizontal="center"/>
    </xf>
    <xf numFmtId="0" fontId="0" fillId="0" borderId="2" xfId="0" applyBorder="1" applyAlignment="1" applyProtection="1"/>
    <xf numFmtId="0" fontId="0" fillId="2" borderId="0" xfId="0" applyFill="1" applyAlignment="1" applyProtection="1">
      <alignment horizontal="left"/>
    </xf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horizontal="center"/>
    </xf>
    <xf numFmtId="2" fontId="0" fillId="4" borderId="1" xfId="0" applyNumberFormat="1" applyFill="1" applyBorder="1" applyAlignment="1" applyProtection="1">
      <alignment horizontal="center"/>
    </xf>
    <xf numFmtId="0" fontId="0" fillId="2" borderId="3" xfId="0" applyFill="1" applyBorder="1" applyAlignment="1" applyProtection="1">
      <alignment horizontal="center"/>
    </xf>
    <xf numFmtId="0" fontId="5" fillId="2" borderId="0" xfId="0" applyFont="1" applyFill="1" applyAlignment="1" applyProtection="1">
      <alignment horizontal="center"/>
    </xf>
    <xf numFmtId="0" fontId="0" fillId="5" borderId="5" xfId="0" applyFont="1" applyFill="1" applyBorder="1" applyAlignment="1" applyProtection="1">
      <alignment horizontal="center"/>
    </xf>
    <xf numFmtId="2" fontId="0" fillId="5" borderId="6" xfId="0" applyNumberFormat="1" applyFill="1" applyBorder="1" applyAlignment="1" applyProtection="1">
      <alignment horizontal="center"/>
    </xf>
    <xf numFmtId="0" fontId="0" fillId="6" borderId="7" xfId="0" applyFont="1" applyFill="1" applyBorder="1" applyAlignment="1" applyProtection="1">
      <alignment horizontal="center"/>
    </xf>
    <xf numFmtId="2" fontId="0" fillId="6" borderId="8" xfId="0" applyNumberFormat="1" applyFill="1" applyBorder="1" applyAlignment="1" applyProtection="1">
      <alignment horizontal="center"/>
    </xf>
    <xf numFmtId="0" fontId="0" fillId="5" borderId="9" xfId="0" applyFont="1" applyFill="1" applyBorder="1" applyAlignment="1" applyProtection="1">
      <alignment horizontal="center"/>
    </xf>
    <xf numFmtId="2" fontId="0" fillId="5" borderId="10" xfId="0" applyNumberFormat="1" applyFill="1" applyBorder="1" applyAlignment="1" applyProtection="1">
      <alignment horizontal="center"/>
    </xf>
    <xf numFmtId="0" fontId="0" fillId="6" borderId="11" xfId="0" applyFont="1" applyFill="1" applyBorder="1" applyAlignment="1" applyProtection="1">
      <alignment horizontal="center"/>
    </xf>
    <xf numFmtId="2" fontId="0" fillId="6" borderId="12" xfId="0" applyNumberFormat="1" applyFill="1" applyBorder="1" applyAlignment="1" applyProtection="1">
      <alignment horizontal="center"/>
    </xf>
    <xf numFmtId="0" fontId="0" fillId="6" borderId="13" xfId="0" applyFont="1" applyFill="1" applyBorder="1" applyAlignment="1" applyProtection="1">
      <alignment horizontal="center"/>
    </xf>
    <xf numFmtId="2" fontId="0" fillId="6" borderId="14" xfId="0" applyNumberFormat="1" applyFill="1" applyBorder="1" applyAlignment="1" applyProtection="1">
      <alignment horizontal="center"/>
    </xf>
    <xf numFmtId="0" fontId="0" fillId="5" borderId="15" xfId="0" applyFont="1" applyFill="1" applyBorder="1" applyAlignment="1" applyProtection="1">
      <alignment horizontal="center"/>
    </xf>
    <xf numFmtId="2" fontId="0" fillId="5" borderId="16" xfId="0" applyNumberFormat="1" applyFill="1" applyBorder="1" applyAlignment="1" applyProtection="1">
      <alignment horizontal="center"/>
    </xf>
    <xf numFmtId="0" fontId="0" fillId="5" borderId="7" xfId="0" applyFont="1" applyFill="1" applyBorder="1" applyAlignment="1" applyProtection="1">
      <alignment horizontal="center"/>
    </xf>
    <xf numFmtId="2" fontId="0" fillId="5" borderId="8" xfId="0" applyNumberFormat="1" applyFill="1" applyBorder="1" applyAlignment="1" applyProtection="1">
      <alignment horizontal="center"/>
    </xf>
    <xf numFmtId="0" fontId="0" fillId="5" borderId="11" xfId="0" applyFont="1" applyFill="1" applyBorder="1" applyAlignment="1" applyProtection="1">
      <alignment horizontal="center"/>
    </xf>
    <xf numFmtId="2" fontId="0" fillId="5" borderId="12" xfId="0" applyNumberFormat="1" applyFill="1" applyBorder="1" applyAlignment="1" applyProtection="1">
      <alignment horizontal="center"/>
    </xf>
    <xf numFmtId="0" fontId="0" fillId="5" borderId="13" xfId="0" applyFont="1" applyFill="1" applyBorder="1" applyAlignment="1" applyProtection="1">
      <alignment horizontal="center"/>
    </xf>
    <xf numFmtId="2" fontId="0" fillId="5" borderId="14" xfId="0" applyNumberForma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/>
    <xf numFmtId="0" fontId="0" fillId="2" borderId="1" xfId="0" applyFill="1" applyBorder="1" applyAlignment="1" applyProtection="1">
      <alignment horizontal="left"/>
    </xf>
    <xf numFmtId="0" fontId="0" fillId="2" borderId="17" xfId="0" applyFill="1" applyBorder="1" applyAlignment="1" applyProtection="1"/>
    <xf numFmtId="0" fontId="0" fillId="2" borderId="18" xfId="0" applyFill="1" applyBorder="1" applyAlignment="1" applyProtection="1"/>
    <xf numFmtId="0" fontId="0" fillId="3" borderId="2" xfId="0" applyFill="1" applyBorder="1" applyAlignment="1" applyProtection="1">
      <alignment horizontal="center"/>
    </xf>
    <xf numFmtId="0" fontId="0" fillId="4" borderId="19" xfId="0" applyFill="1" applyBorder="1" applyAlignment="1" applyProtection="1">
      <alignment horizontal="center"/>
    </xf>
    <xf numFmtId="0" fontId="0" fillId="0" borderId="19" xfId="0" applyBorder="1" applyAlignment="1" applyProtection="1"/>
    <xf numFmtId="0" fontId="0" fillId="2" borderId="18" xfId="0" applyFill="1" applyBorder="1" applyAlignment="1" applyProtection="1">
      <alignment horizontal="center"/>
    </xf>
    <xf numFmtId="0" fontId="0" fillId="0" borderId="18" xfId="0" applyBorder="1" applyAlignment="1" applyProtection="1"/>
    <xf numFmtId="0" fontId="0" fillId="2" borderId="18" xfId="0" applyFill="1" applyBorder="1" applyAlignment="1" applyProtection="1">
      <alignment horizontal="left"/>
    </xf>
    <xf numFmtId="0" fontId="0" fillId="2" borderId="2" xfId="0" applyFill="1" applyBorder="1" applyAlignment="1" applyProtection="1">
      <alignment horizontal="center"/>
    </xf>
    <xf numFmtId="0" fontId="0" fillId="2" borderId="20" xfId="0" applyFill="1" applyBorder="1" applyAlignment="1" applyProtection="1"/>
    <xf numFmtId="0" fontId="0" fillId="2" borderId="21" xfId="0" applyFill="1" applyBorder="1" applyAlignment="1" applyProtection="1">
      <alignment horizontal="center"/>
    </xf>
    <xf numFmtId="2" fontId="0" fillId="2" borderId="21" xfId="0" applyNumberFormat="1" applyFill="1" applyBorder="1" applyAlignment="1" applyProtection="1">
      <alignment horizontal="center"/>
    </xf>
    <xf numFmtId="0" fontId="0" fillId="3" borderId="1" xfId="0" applyFill="1" applyBorder="1" applyAlignment="1" applyProtection="1">
      <alignment horizontal="center"/>
    </xf>
    <xf numFmtId="0" fontId="0" fillId="2" borderId="3" xfId="0" applyFill="1" applyBorder="1" applyAlignment="1" applyProtection="1">
      <alignment horizontal="center"/>
    </xf>
    <xf numFmtId="9" fontId="0" fillId="3" borderId="3" xfId="0" applyNumberFormat="1" applyFill="1" applyBorder="1" applyAlignment="1" applyProtection="1">
      <alignment horizontal="center"/>
    </xf>
    <xf numFmtId="0" fontId="0" fillId="3" borderId="3" xfId="0" applyFill="1" applyBorder="1" applyAlignment="1" applyProtection="1">
      <alignment horizontal="center"/>
    </xf>
    <xf numFmtId="0" fontId="5" fillId="5" borderId="4" xfId="0" applyFont="1" applyFill="1" applyBorder="1" applyAlignment="1" applyProtection="1">
      <alignment horizontal="center"/>
    </xf>
    <xf numFmtId="0" fontId="5" fillId="6" borderId="4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left"/>
    </xf>
    <xf numFmtId="0" fontId="1" fillId="2" borderId="0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65D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380880</xdr:colOff>
      <xdr:row>14</xdr:row>
      <xdr:rowOff>95400</xdr:rowOff>
    </xdr:from>
    <xdr:to>
      <xdr:col>5</xdr:col>
      <xdr:colOff>2169720</xdr:colOff>
      <xdr:row>22</xdr:row>
      <xdr:rowOff>141840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31248" t="18688" r="31534" b="60945"/>
        <a:stretch/>
      </xdr:blipFill>
      <xdr:spPr>
        <a:xfrm>
          <a:off x="5858280" y="2629080"/>
          <a:ext cx="5031360" cy="14943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57240</xdr:colOff>
      <xdr:row>6</xdr:row>
      <xdr:rowOff>123840</xdr:rowOff>
    </xdr:from>
    <xdr:to>
      <xdr:col>4</xdr:col>
      <xdr:colOff>2332800</xdr:colOff>
      <xdr:row>10</xdr:row>
      <xdr:rowOff>160920</xdr:rowOff>
    </xdr:to>
    <xdr:pic>
      <xdr:nvPicPr>
        <xdr:cNvPr id="2" name="Imag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32196" t="58079" r="35683" b="32997"/>
        <a:stretch/>
      </xdr:blipFill>
      <xdr:spPr>
        <a:xfrm>
          <a:off x="3893760" y="1209600"/>
          <a:ext cx="5024160" cy="7610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3"/>
  <sheetViews>
    <sheetView zoomScaleNormal="100" workbookViewId="0">
      <selection activeCell="G36" sqref="G36"/>
    </sheetView>
  </sheetViews>
  <sheetFormatPr baseColWidth="10" defaultColWidth="14.42578125" defaultRowHeight="15" customHeight="1" x14ac:dyDescent="0.25"/>
  <cols>
    <col min="1" max="1" width="9.140625" style="1" customWidth="1"/>
    <col min="2" max="2" width="43.140625" style="1" customWidth="1"/>
    <col min="3" max="3" width="25.42578125" style="1" customWidth="1"/>
    <col min="4" max="4" width="20.7109375" style="1" customWidth="1"/>
    <col min="5" max="5" width="25.28515625" style="1" customWidth="1"/>
    <col min="6" max="6" width="38" style="1" customWidth="1"/>
    <col min="7" max="7" width="29.7109375" style="1" customWidth="1"/>
    <col min="8" max="12" width="9.140625" style="1" customWidth="1"/>
    <col min="13" max="26" width="8.7109375" style="1" customWidth="1"/>
  </cols>
  <sheetData>
    <row r="1" spans="1:26" ht="14.25" customHeight="1" x14ac:dyDescent="0.3">
      <c r="A1" s="2"/>
      <c r="B1" s="55" t="s">
        <v>0</v>
      </c>
      <c r="C1" s="55"/>
      <c r="D1" s="55"/>
      <c r="E1" s="55"/>
      <c r="F1" s="55"/>
      <c r="G1" s="55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3">
      <c r="A2" s="2"/>
      <c r="B2" s="4"/>
      <c r="C2" s="4"/>
      <c r="D2" s="4"/>
      <c r="E2" s="4"/>
      <c r="F2" s="4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3">
      <c r="A3" s="3"/>
      <c r="B3" s="5" t="s">
        <v>44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3">
      <c r="A4" s="3"/>
      <c r="B4" s="5" t="s">
        <v>45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3">
      <c r="A5" s="3"/>
      <c r="B5" s="5" t="s">
        <v>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3">
      <c r="A6" s="3"/>
      <c r="B6" s="5" t="s">
        <v>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3">
      <c r="A7" s="3"/>
      <c r="B7" s="5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3">
      <c r="A8" s="3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3">
      <c r="A9" s="3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3">
      <c r="A10" s="3"/>
      <c r="B10" s="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3">
      <c r="A11" s="3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3">
      <c r="A12" s="3"/>
      <c r="B12" s="56" t="s">
        <v>4</v>
      </c>
      <c r="C12" s="56"/>
      <c r="D12" s="56"/>
      <c r="E12" s="56"/>
      <c r="F12" s="56"/>
      <c r="G12" s="5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3">
      <c r="A13" s="3"/>
      <c r="B13" s="4"/>
      <c r="C13" s="4"/>
      <c r="D13" s="4"/>
      <c r="E13" s="4"/>
      <c r="F13" s="4"/>
      <c r="G13" s="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3">
      <c r="A14" s="3"/>
      <c r="C14" s="3"/>
      <c r="D14" s="2" t="s">
        <v>5</v>
      </c>
      <c r="E14" s="3"/>
      <c r="F14" s="4" t="s">
        <v>6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3">
      <c r="A15" s="3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25">
      <c r="A16" s="3"/>
      <c r="B16" s="3" t="s">
        <v>7</v>
      </c>
      <c r="C16" s="3" t="s">
        <v>8</v>
      </c>
      <c r="D16" s="3"/>
      <c r="E16" s="3"/>
      <c r="F16" s="3"/>
      <c r="G16" s="3" t="s">
        <v>9</v>
      </c>
      <c r="H16" s="3" t="s">
        <v>10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25">
      <c r="A17" s="3"/>
      <c r="B17" s="6">
        <v>297</v>
      </c>
      <c r="C17" s="6">
        <v>19</v>
      </c>
      <c r="D17" s="3"/>
      <c r="E17" s="3"/>
      <c r="G17" s="6">
        <v>9</v>
      </c>
      <c r="H17" s="49">
        <v>297</v>
      </c>
      <c r="I17" s="49"/>
      <c r="J17" s="49"/>
      <c r="K17" s="49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25">
      <c r="A18" s="3"/>
      <c r="B18" s="7"/>
      <c r="C18" s="7"/>
      <c r="D18" s="8"/>
      <c r="E18" s="3"/>
      <c r="F18" s="7"/>
      <c r="G18" s="7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25">
      <c r="A19" s="3"/>
      <c r="B19" s="7"/>
      <c r="C19" s="7"/>
      <c r="D19" s="3"/>
      <c r="E19" s="3"/>
      <c r="F19" s="7"/>
      <c r="G19" s="9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25">
      <c r="A20" s="3"/>
      <c r="B20" s="3"/>
      <c r="C20" s="3" t="s">
        <v>11</v>
      </c>
      <c r="D20" s="10"/>
      <c r="E20" s="3"/>
      <c r="F20" s="7"/>
      <c r="G20" s="11" t="s">
        <v>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25">
      <c r="A21" s="3"/>
      <c r="B21" s="12"/>
      <c r="C21" s="13">
        <f>G28</f>
        <v>17</v>
      </c>
      <c r="D21" s="3"/>
      <c r="E21" s="3"/>
      <c r="F21" s="3"/>
      <c r="G21" s="13">
        <f>G29</f>
        <v>10.999999999999998</v>
      </c>
      <c r="H21" s="50"/>
      <c r="I21" s="50"/>
      <c r="J21" s="50"/>
      <c r="K21" s="50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3">
      <c r="A22" s="3"/>
      <c r="B22" s="2"/>
      <c r="D22" s="7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3">
      <c r="A23" s="3"/>
      <c r="B23" s="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3">
      <c r="A24" s="3"/>
      <c r="B24" s="2"/>
      <c r="C24" s="3" t="s">
        <v>13</v>
      </c>
      <c r="D24" s="51">
        <v>0.8</v>
      </c>
      <c r="E24" s="52"/>
      <c r="F24" s="5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5">
      <c r="A26" s="3"/>
      <c r="B26" s="53" t="s">
        <v>14</v>
      </c>
      <c r="C26" s="53"/>
      <c r="D26" s="15"/>
      <c r="E26" s="3"/>
      <c r="F26" s="54" t="s">
        <v>15</v>
      </c>
      <c r="G26" s="54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5">
      <c r="A27" s="3"/>
      <c r="B27" s="16" t="s">
        <v>16</v>
      </c>
      <c r="C27" s="17">
        <f>G17</f>
        <v>9</v>
      </c>
      <c r="D27" s="8"/>
      <c r="E27" s="3"/>
      <c r="F27" s="18" t="s">
        <v>17</v>
      </c>
      <c r="G27" s="19">
        <f>C42</f>
        <v>795.16800000000012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25">
      <c r="A28" s="3"/>
      <c r="B28" s="20" t="s">
        <v>18</v>
      </c>
      <c r="C28" s="21">
        <f>C17</f>
        <v>19</v>
      </c>
      <c r="D28" s="8"/>
      <c r="E28" s="3"/>
      <c r="F28" s="22" t="s">
        <v>19</v>
      </c>
      <c r="G28" s="23">
        <f>C43</f>
        <v>17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25">
      <c r="A29" s="3"/>
      <c r="B29" s="20" t="s">
        <v>20</v>
      </c>
      <c r="C29" s="21">
        <f>D24</f>
        <v>0.8</v>
      </c>
      <c r="D29" s="8"/>
      <c r="E29" s="3"/>
      <c r="F29" s="22" t="s">
        <v>21</v>
      </c>
      <c r="G29" s="23">
        <f>C44</f>
        <v>10.999999999999998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25">
      <c r="A30" s="3"/>
      <c r="B30" s="20" t="s">
        <v>22</v>
      </c>
      <c r="C30" s="21">
        <v>600</v>
      </c>
      <c r="D30" s="8"/>
      <c r="E30" s="3"/>
      <c r="F30" s="22" t="s">
        <v>23</v>
      </c>
      <c r="G30" s="23">
        <f>C45</f>
        <v>198.79199999999992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25">
      <c r="A31" s="3"/>
      <c r="B31" s="20" t="s">
        <v>24</v>
      </c>
      <c r="C31" s="21">
        <f>H17</f>
        <v>297</v>
      </c>
      <c r="D31" s="8"/>
      <c r="E31" s="3"/>
      <c r="F31" s="24" t="s">
        <v>25</v>
      </c>
      <c r="G31" s="25">
        <f>C46</f>
        <v>798.79199999999992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25">
      <c r="A32" s="3"/>
      <c r="B32" s="26" t="s">
        <v>26</v>
      </c>
      <c r="C32" s="27">
        <f>B17</f>
        <v>297</v>
      </c>
      <c r="D32" s="8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25">
      <c r="A35" s="3"/>
      <c r="B35" s="53" t="s">
        <v>27</v>
      </c>
      <c r="C35" s="5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25">
      <c r="A36" s="3"/>
      <c r="B36" s="28" t="s">
        <v>28</v>
      </c>
      <c r="C36" s="29">
        <v>1.2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25">
      <c r="A37" s="3"/>
      <c r="B37" s="30" t="s">
        <v>29</v>
      </c>
      <c r="C37" s="31">
        <v>1004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25">
      <c r="A38" s="3"/>
      <c r="B38" s="30" t="s">
        <v>30</v>
      </c>
      <c r="C38" s="31">
        <f>C31/3600</f>
        <v>8.2500000000000004E-2</v>
      </c>
      <c r="D38" s="15"/>
      <c r="E38" s="15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25">
      <c r="A39" s="3"/>
      <c r="B39" s="30" t="s">
        <v>31</v>
      </c>
      <c r="C39" s="31">
        <f>C32/3600</f>
        <v>8.2500000000000004E-2</v>
      </c>
      <c r="D39" s="8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3"/>
      <c r="B40" s="30" t="s">
        <v>32</v>
      </c>
      <c r="C40" s="31">
        <f>C28-C27</f>
        <v>10</v>
      </c>
      <c r="D40" s="8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3"/>
      <c r="B41" s="30" t="s">
        <v>20</v>
      </c>
      <c r="C41" s="31">
        <f>C29</f>
        <v>0.8</v>
      </c>
      <c r="D41" s="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3"/>
      <c r="B42" s="30" t="s">
        <v>33</v>
      </c>
      <c r="C42" s="31">
        <f>C36*C38*C37*C40*C41</f>
        <v>795.16800000000012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5">
      <c r="A43" s="3"/>
      <c r="B43" s="30" t="s">
        <v>34</v>
      </c>
      <c r="C43" s="31">
        <f>C27+C42/(C36*C37*C38)</f>
        <v>17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3"/>
      <c r="B44" s="30" t="s">
        <v>35</v>
      </c>
      <c r="C44" s="31">
        <f>C28-C42/(C36*C37*C38)</f>
        <v>10.999999999999998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3"/>
      <c r="B45" s="30" t="s">
        <v>36</v>
      </c>
      <c r="C45" s="31">
        <f>C36*C39*C37*(C28-C27)-C42</f>
        <v>198.79199999999992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3"/>
      <c r="B46" s="32" t="s">
        <v>37</v>
      </c>
      <c r="C46" s="33">
        <f>C30+C45</f>
        <v>798.79199999999992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4.2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4.2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4.2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</sheetData>
  <mergeCells count="8">
    <mergeCell ref="B35:C35"/>
    <mergeCell ref="B1:G1"/>
    <mergeCell ref="B12:G12"/>
    <mergeCell ref="H17:K17"/>
    <mergeCell ref="H21:K21"/>
    <mergeCell ref="D24:F24"/>
    <mergeCell ref="B26:C26"/>
    <mergeCell ref="F26:G26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0"/>
  <sheetViews>
    <sheetView tabSelected="1" zoomScaleNormal="100" workbookViewId="0">
      <selection activeCell="F30" sqref="F30"/>
    </sheetView>
  </sheetViews>
  <sheetFormatPr baseColWidth="10" defaultColWidth="14.42578125" defaultRowHeight="15" customHeight="1" x14ac:dyDescent="0.25"/>
  <cols>
    <col min="1" max="1" width="9.140625" style="1" customWidth="1"/>
    <col min="2" max="2" width="45.28515625" style="1" customWidth="1"/>
    <col min="3" max="3" width="25.42578125" style="1" customWidth="1"/>
    <col min="4" max="4" width="13.5703125" style="1" customWidth="1"/>
    <col min="5" max="5" width="40.140625" style="1" customWidth="1"/>
    <col min="6" max="6" width="38" style="1" customWidth="1"/>
    <col min="7" max="7" width="29.7109375" style="1" customWidth="1"/>
    <col min="8" max="12" width="9.140625" style="1" customWidth="1"/>
    <col min="13" max="26" width="8.7109375" style="1" customWidth="1"/>
  </cols>
  <sheetData>
    <row r="1" spans="1:26" ht="14.25" customHeight="1" x14ac:dyDescent="0.3">
      <c r="A1" s="3"/>
      <c r="B1" s="2"/>
      <c r="C1" s="57" t="s">
        <v>38</v>
      </c>
      <c r="D1" s="57"/>
      <c r="E1" s="57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25">
      <c r="A2" s="3"/>
      <c r="B2" s="7"/>
      <c r="C2" s="7"/>
      <c r="D2" s="7"/>
      <c r="E2" s="7"/>
      <c r="F2" s="7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3">
      <c r="A3" s="3"/>
      <c r="B3" s="34" t="s">
        <v>39</v>
      </c>
      <c r="C3" s="34"/>
      <c r="D3" s="34"/>
      <c r="E3" s="34"/>
      <c r="F3" s="34" t="s">
        <v>40</v>
      </c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3">
      <c r="A4" s="3"/>
      <c r="B4" s="35"/>
      <c r="C4" s="11"/>
      <c r="D4" s="11"/>
      <c r="E4" s="11"/>
      <c r="F4" s="36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3">
      <c r="A5" s="3"/>
      <c r="B5" s="11"/>
      <c r="C5" s="7"/>
      <c r="D5" s="7"/>
      <c r="E5" s="7"/>
      <c r="F5" s="34"/>
      <c r="G5" s="4"/>
      <c r="H5" s="4"/>
      <c r="I5" s="3"/>
      <c r="J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25">
      <c r="A6" s="3"/>
      <c r="B6" s="3" t="s">
        <v>8</v>
      </c>
      <c r="C6" s="3"/>
      <c r="D6" s="3"/>
      <c r="E6" s="3"/>
      <c r="F6" s="3" t="s">
        <v>9</v>
      </c>
      <c r="G6" s="37"/>
      <c r="H6" s="37"/>
      <c r="I6" s="38"/>
      <c r="J6" s="38"/>
      <c r="K6" s="38"/>
      <c r="L6" s="38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25">
      <c r="A7" s="3"/>
      <c r="B7" s="6">
        <v>19</v>
      </c>
      <c r="C7" s="3"/>
      <c r="D7" s="3"/>
      <c r="F7" s="39">
        <v>-7</v>
      </c>
      <c r="G7" s="38"/>
      <c r="H7" s="38"/>
      <c r="I7" s="38"/>
      <c r="J7" s="38"/>
      <c r="K7" s="38"/>
      <c r="L7" s="38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25">
      <c r="A8" s="3"/>
      <c r="B8" s="3" t="s">
        <v>41</v>
      </c>
      <c r="C8" s="8"/>
      <c r="D8" s="3"/>
      <c r="E8" s="7"/>
      <c r="F8" s="3" t="s">
        <v>7</v>
      </c>
      <c r="G8" s="38"/>
      <c r="H8" s="38"/>
      <c r="I8" s="38"/>
      <c r="J8" s="38"/>
      <c r="K8" s="38"/>
      <c r="L8" s="38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25">
      <c r="A9" s="3"/>
      <c r="B9" s="40">
        <f>B7</f>
        <v>19</v>
      </c>
      <c r="C9" s="3"/>
      <c r="D9" s="3"/>
      <c r="E9" s="41"/>
      <c r="F9" s="39">
        <v>3500</v>
      </c>
      <c r="G9" s="42"/>
      <c r="H9" s="42"/>
      <c r="I9" s="42"/>
      <c r="J9" s="38"/>
      <c r="K9" s="38"/>
      <c r="L9" s="38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25">
      <c r="A10" s="3"/>
      <c r="B10" s="43"/>
      <c r="C10" s="44"/>
      <c r="D10" s="38"/>
      <c r="E10" s="43"/>
      <c r="F10" s="3"/>
      <c r="G10" s="38"/>
      <c r="H10" s="38"/>
      <c r="I10" s="38"/>
      <c r="J10" s="38"/>
      <c r="K10" s="38"/>
      <c r="L10" s="38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25">
      <c r="A11" s="3"/>
      <c r="B11" s="45"/>
      <c r="C11" s="43"/>
      <c r="D11" s="38"/>
      <c r="E11" s="46"/>
      <c r="F11" s="14"/>
      <c r="G11" s="42"/>
      <c r="H11" s="42"/>
      <c r="I11" s="42"/>
      <c r="J11" s="38"/>
      <c r="K11" s="38"/>
      <c r="L11" s="38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3">
      <c r="A12" s="3"/>
      <c r="B12" s="2"/>
      <c r="C12" s="43"/>
      <c r="D12" s="43"/>
      <c r="E12" s="43"/>
      <c r="F12" s="38"/>
      <c r="G12" s="38"/>
      <c r="H12" s="38"/>
      <c r="I12" s="38"/>
      <c r="J12" s="38"/>
      <c r="K12" s="38"/>
      <c r="L12" s="38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3">
      <c r="A13" s="3"/>
      <c r="B13" s="2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3">
      <c r="A14" s="3"/>
      <c r="B14" s="2"/>
      <c r="C14" s="3"/>
      <c r="D14" s="50"/>
      <c r="E14" s="50"/>
      <c r="F14" s="5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25">
      <c r="A16" s="3"/>
      <c r="B16" s="53" t="s">
        <v>14</v>
      </c>
      <c r="C16" s="53"/>
      <c r="D16" s="15"/>
      <c r="E16" s="54" t="s">
        <v>15</v>
      </c>
      <c r="F16" s="54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25">
      <c r="A17" s="3"/>
      <c r="B17" s="16" t="s">
        <v>16</v>
      </c>
      <c r="C17" s="17">
        <f>F7</f>
        <v>-7</v>
      </c>
      <c r="D17" s="8"/>
      <c r="E17" s="18" t="s">
        <v>42</v>
      </c>
      <c r="F17" s="19">
        <f>C30</f>
        <v>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25">
      <c r="A18" s="3"/>
      <c r="B18" s="20" t="s">
        <v>18</v>
      </c>
      <c r="C18" s="21">
        <f>B7</f>
        <v>19</v>
      </c>
      <c r="D18" s="8"/>
      <c r="E18" s="22" t="s">
        <v>23</v>
      </c>
      <c r="F18" s="23">
        <f>C32</f>
        <v>30454.666666666664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25">
      <c r="A19" s="3"/>
      <c r="B19" s="20" t="s">
        <v>22</v>
      </c>
      <c r="C19" s="21">
        <v>300</v>
      </c>
      <c r="D19" s="8"/>
      <c r="E19" s="24" t="s">
        <v>25</v>
      </c>
      <c r="F19" s="25">
        <f>C33</f>
        <v>30754.666666666664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25">
      <c r="A20" s="3"/>
      <c r="B20" s="26" t="s">
        <v>26</v>
      </c>
      <c r="C20" s="27">
        <f>F9</f>
        <v>3500</v>
      </c>
      <c r="D20" s="8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25">
      <c r="A21" s="3"/>
      <c r="B21" s="47"/>
      <c r="C21" s="48"/>
      <c r="D21" s="8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25">
      <c r="A22" s="3"/>
      <c r="D22" s="8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25">
      <c r="A25" s="3"/>
      <c r="B25" s="53" t="s">
        <v>27</v>
      </c>
      <c r="C25" s="5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5">
      <c r="A26" s="3"/>
      <c r="B26" s="28" t="s">
        <v>28</v>
      </c>
      <c r="C26" s="29">
        <v>1.2</v>
      </c>
      <c r="D26" s="3"/>
      <c r="E26" s="3"/>
      <c r="F26" s="3" t="s">
        <v>46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5">
      <c r="A27" s="3"/>
      <c r="B27" s="30" t="s">
        <v>29</v>
      </c>
      <c r="C27" s="31">
        <v>1004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25">
      <c r="A28" s="3"/>
      <c r="B28" s="30" t="s">
        <v>31</v>
      </c>
      <c r="C28" s="31">
        <f>C20/3600</f>
        <v>0.97222222222222221</v>
      </c>
      <c r="D28" s="15"/>
      <c r="E28" s="15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25">
      <c r="A29" s="3"/>
      <c r="B29" s="30" t="s">
        <v>32</v>
      </c>
      <c r="C29" s="31">
        <f>C18-C17</f>
        <v>26</v>
      </c>
      <c r="D29" s="8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25">
      <c r="A30" s="3"/>
      <c r="B30" s="30" t="s">
        <v>33</v>
      </c>
      <c r="C30" s="31">
        <f>C26*C28*C27*0</f>
        <v>0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25">
      <c r="A31" s="3"/>
      <c r="B31" s="30" t="s">
        <v>43</v>
      </c>
      <c r="C31" s="31">
        <f>B9</f>
        <v>19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25">
      <c r="A32" s="3"/>
      <c r="B32" s="30" t="s">
        <v>36</v>
      </c>
      <c r="C32" s="31">
        <f>C26*C28*C27*(C18-C17)-C30</f>
        <v>30454.666666666664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25">
      <c r="A33" s="3"/>
      <c r="B33" s="32" t="s">
        <v>37</v>
      </c>
      <c r="C33" s="33">
        <f>C19+C32</f>
        <v>30754.666666666664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mergeCells count="5">
    <mergeCell ref="C1:E1"/>
    <mergeCell ref="D14:F14"/>
    <mergeCell ref="B16:C16"/>
    <mergeCell ref="E16:F16"/>
    <mergeCell ref="B25:C25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VMC Double Flux</vt:lpstr>
      <vt:lpstr>VMC Simple Flux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dcterms:created xsi:type="dcterms:W3CDTF">2025-09-27T15:52:01Z</dcterms:created>
  <dcterms:modified xsi:type="dcterms:W3CDTF">2025-09-28T12:51:39Z</dcterms:modified>
</cp:coreProperties>
</file>